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showInkAnnotation="0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.lormel\Downloads\"/>
    </mc:Choice>
  </mc:AlternateContent>
  <xr:revisionPtr revIDLastSave="0" documentId="8_{47970925-81BF-4978-AD7E-4B3134D363E9}" xr6:coauthVersionLast="47" xr6:coauthVersionMax="47" xr10:uidLastSave="{00000000-0000-0000-0000-000000000000}"/>
  <workbookProtection workbookAlgorithmName="SHA-512" workbookHashValue="xNZaiZJy+L92CtGLkX2oVCvZHwpC9hwvzbf5ckBRXypW0rZlAi52U961SWaefJc3A60BojtVN7J0CymM87GEgQ==" workbookSaltValue="Xq127Rq5hzvW2YTNoyDGOQ==" workbookSpinCount="100000" lockStructure="1"/>
  <bookViews>
    <workbookView xWindow="-110" yWindow="-110" windowWidth="19420" windowHeight="10300" firstSheet="1" activeTab="1" xr2:uid="{AC69D984-6DD4-4908-84DA-A4405E50A1FA}"/>
  </bookViews>
  <sheets>
    <sheet name="Feuil1" sheetId="31" state="veryHidden" r:id="rId1"/>
    <sheet name="Biomédical" sheetId="35" r:id="rId2"/>
    <sheet name="Produits de santé" sheetId="30" r:id="rId3"/>
    <sheet name="Biologie" sheetId="13" r:id="rId4"/>
    <sheet name="Environnement patient" sheetId="18" r:id="rId5"/>
    <sheet name="Restauration" sheetId="21" r:id="rId6"/>
    <sheet name="Énergie" sheetId="20" r:id="rId7"/>
    <sheet name="Logistique" sheetId="32" r:id="rId8"/>
    <sheet name="Bâtiment" sheetId="19" r:id="rId9"/>
    <sheet name="Mobilité" sheetId="33" r:id="rId10"/>
    <sheet name="Numérique" sheetId="27" r:id="rId11"/>
    <sheet name="Services RH, conseil, finance" sheetId="34" r:id="rId12"/>
    <sheet name="Hôtellerie-Services Généraux" sheetId="22" r:id="rId13"/>
  </sheets>
  <definedNames>
    <definedName name="_xlnm._FilterDatabase" localSheetId="8" hidden="1">Bâtiment!$A$6:$D$6</definedName>
    <definedName name="_xlnm._FilterDatabase" localSheetId="3" hidden="1">Biologie!$A$6:$D$6</definedName>
    <definedName name="_xlnm._FilterDatabase" localSheetId="1" hidden="1">Biomédical!$A$6:$D$6</definedName>
    <definedName name="_xlnm._FilterDatabase" localSheetId="6" hidden="1">Énergie!$A$6:$D$6</definedName>
    <definedName name="_xlnm._FilterDatabase" localSheetId="4" hidden="1">'Environnement patient'!$A$6:$D$36</definedName>
    <definedName name="_xlnm._FilterDatabase" localSheetId="12" hidden="1">'Hôtellerie-Services Généraux'!$A$6:$D$6</definedName>
    <definedName name="_xlnm._FilterDatabase" localSheetId="7" hidden="1">Logistique!$A$6:$D$6</definedName>
    <definedName name="_xlnm._FilterDatabase" localSheetId="9" hidden="1">Mobilité!$A$6:$D$6</definedName>
    <definedName name="_xlnm._FilterDatabase" localSheetId="10" hidden="1">Numérique!$A$6:$D$6</definedName>
    <definedName name="_xlnm._FilterDatabase" localSheetId="2" hidden="1">'Produits de santé'!$A$6:$D$6</definedName>
    <definedName name="_xlnm._FilterDatabase" localSheetId="5" hidden="1">Restauration!$A$6:$D$6</definedName>
    <definedName name="_xlnm._FilterDatabase" localSheetId="11" hidden="1">'Services RH, conseil, finance'!$A$6:$D$6</definedName>
    <definedName name="_xlnm.Print_Titles" localSheetId="8">Bâtiment!$2:$5</definedName>
    <definedName name="_xlnm.Print_Titles" localSheetId="1">Biomédical!$6:$6</definedName>
    <definedName name="_xlnm.Print_Titles" localSheetId="12">'Hôtellerie-Services Généraux'!$2:$5</definedName>
    <definedName name="_xlnm.Print_Titles" localSheetId="10">Numérique!$6:$6</definedName>
    <definedName name="_xlnm.Print_Area" localSheetId="3">Biologie!$A$2:$BA$34</definedName>
    <definedName name="_xlnm.Print_Area" localSheetId="12">'Hôtellerie-Services Généraux'!$A$2:$BA$33</definedName>
    <definedName name="_xlnm.Print_Area" localSheetId="7">Logistique!$A$2:$BA$24</definedName>
    <definedName name="_xlnm.Print_Area" localSheetId="9">Mobilité!$A$2:$BA$13</definedName>
    <definedName name="_xlnm.Print_Area" localSheetId="10">Numérique!$A$2:$BA$48</definedName>
    <definedName name="_xlnm.Print_Area" localSheetId="2">'Produits de santé'!$A$2:$BA$51</definedName>
    <definedName name="_xlnm.Print_Area" localSheetId="11">'Services RH, conseil, finance'!$B$2:$BA$14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I38" i="27" l="1"/>
  <c r="CG38" i="27" s="1"/>
  <c r="BU38" i="27"/>
  <c r="CJ8" i="13"/>
  <c r="CK8" i="13" s="1"/>
  <c r="BV8" i="13"/>
  <c r="BW8" i="13"/>
  <c r="BU8" i="13"/>
  <c r="BT8" i="13"/>
  <c r="BA8" i="13"/>
  <c r="D8" i="13"/>
  <c r="CJ52" i="13"/>
  <c r="CK52" i="13" s="1"/>
  <c r="CH52" i="13"/>
  <c r="CF52" i="13" s="1"/>
  <c r="BV52" i="13"/>
  <c r="BW52" i="13"/>
  <c r="BU52" i="13"/>
  <c r="BA52" i="13" s="1"/>
  <c r="D52" i="13"/>
  <c r="CI51" i="13"/>
  <c r="CG51" i="13"/>
  <c r="BU51" i="13"/>
  <c r="BW51" i="13" s="1"/>
  <c r="BV51" i="13"/>
  <c r="CJ51" i="13"/>
  <c r="CK51" i="13" s="1"/>
  <c r="BV49" i="13"/>
  <c r="BW49" i="13"/>
  <c r="BV50" i="13"/>
  <c r="BU50" i="13"/>
  <c r="BW50" i="13" s="1"/>
  <c r="CJ50" i="13"/>
  <c r="BA49" i="13"/>
  <c r="BT28" i="13"/>
  <c r="CJ28" i="13" s="1"/>
  <c r="CK28" i="13" s="1"/>
  <c r="BV46" i="13"/>
  <c r="BU46" i="13"/>
  <c r="BA46" i="13" s="1"/>
  <c r="CJ46" i="13"/>
  <c r="CK46" i="13" s="1"/>
  <c r="CI46" i="13"/>
  <c r="CE46" i="13"/>
  <c r="CG46" i="13"/>
  <c r="BT10" i="13"/>
  <c r="BU10" i="13" s="1"/>
  <c r="BT17" i="13"/>
  <c r="BT24" i="13"/>
  <c r="BT39" i="13"/>
  <c r="CJ39" i="13" s="1"/>
  <c r="CH39" i="13" s="1"/>
  <c r="BT35" i="13"/>
  <c r="CJ35" i="13" s="1"/>
  <c r="CK35" i="13" s="1"/>
  <c r="BU21" i="13"/>
  <c r="BU12" i="13"/>
  <c r="CI24" i="34"/>
  <c r="CJ24" i="34" s="1"/>
  <c r="CG24" i="34"/>
  <c r="CH24" i="34" s="1"/>
  <c r="BV24" i="34"/>
  <c r="BU24" i="34"/>
  <c r="BA24" i="34"/>
  <c r="D24" i="34"/>
  <c r="CI73" i="35"/>
  <c r="CG73" i="35" s="1"/>
  <c r="CI74" i="35"/>
  <c r="CG74" i="35" s="1"/>
  <c r="BU74" i="35"/>
  <c r="BV74" i="35"/>
  <c r="D74" i="35"/>
  <c r="BA74" i="35"/>
  <c r="CI26" i="22"/>
  <c r="CG26" i="22" s="1"/>
  <c r="CJ26" i="22"/>
  <c r="BU26" i="22"/>
  <c r="BV26" i="22"/>
  <c r="BT26" i="22"/>
  <c r="BA26" i="22" s="1"/>
  <c r="BS26" i="22"/>
  <c r="D26" i="22"/>
  <c r="BS30" i="22"/>
  <c r="BS28" i="22"/>
  <c r="CI83" i="35"/>
  <c r="CJ83" i="35" s="1"/>
  <c r="CG83" i="35"/>
  <c r="CH83" i="35" s="1"/>
  <c r="BV83" i="35"/>
  <c r="BU83" i="35"/>
  <c r="BA83" i="35"/>
  <c r="D83" i="35"/>
  <c r="CI82" i="35"/>
  <c r="CJ82" i="35" s="1"/>
  <c r="CG82" i="35"/>
  <c r="CH82" i="35" s="1"/>
  <c r="BV82" i="35"/>
  <c r="BU82" i="35"/>
  <c r="BA82" i="35"/>
  <c r="D82" i="35"/>
  <c r="CI81" i="35"/>
  <c r="CJ81" i="35" s="1"/>
  <c r="BV81" i="35"/>
  <c r="BU81" i="35"/>
  <c r="BA81" i="35"/>
  <c r="D81" i="35"/>
  <c r="BS80" i="35"/>
  <c r="CI80" i="35" s="1"/>
  <c r="CI79" i="35"/>
  <c r="CJ79" i="35" s="1"/>
  <c r="BV79" i="35"/>
  <c r="BU79" i="35"/>
  <c r="BA79" i="35"/>
  <c r="D79" i="35"/>
  <c r="CI78" i="35"/>
  <c r="CJ78" i="35" s="1"/>
  <c r="CG78" i="35"/>
  <c r="CH78" i="35" s="1"/>
  <c r="BV78" i="35"/>
  <c r="BU78" i="35"/>
  <c r="BA78" i="35"/>
  <c r="D78" i="35"/>
  <c r="CI77" i="35"/>
  <c r="CJ77" i="35" s="1"/>
  <c r="BV77" i="35"/>
  <c r="BU77" i="35"/>
  <c r="BA77" i="35"/>
  <c r="D77" i="35"/>
  <c r="CI76" i="35"/>
  <c r="CJ76" i="35" s="1"/>
  <c r="BV76" i="35"/>
  <c r="BU76" i="35"/>
  <c r="BA76" i="35"/>
  <c r="D76" i="35"/>
  <c r="CI75" i="35"/>
  <c r="CJ75" i="35" s="1"/>
  <c r="BV75" i="35"/>
  <c r="BU75" i="35"/>
  <c r="BA75" i="35"/>
  <c r="D75" i="35"/>
  <c r="BV73" i="35"/>
  <c r="BU73" i="35"/>
  <c r="BA73" i="35"/>
  <c r="D73" i="35"/>
  <c r="CI72" i="35"/>
  <c r="CJ72" i="35" s="1"/>
  <c r="BV72" i="35"/>
  <c r="BU72" i="35"/>
  <c r="BA72" i="35"/>
  <c r="D72" i="35"/>
  <c r="CI71" i="35"/>
  <c r="CJ71" i="35" s="1"/>
  <c r="BV71" i="35"/>
  <c r="BU71" i="35"/>
  <c r="BA71" i="35"/>
  <c r="D71" i="35"/>
  <c r="CI70" i="35"/>
  <c r="CJ70" i="35" s="1"/>
  <c r="CG70" i="35"/>
  <c r="CE70" i="35" s="1"/>
  <c r="BV70" i="35"/>
  <c r="BS70" i="35"/>
  <c r="D70" i="35" s="1"/>
  <c r="BA70" i="35"/>
  <c r="CI69" i="35"/>
  <c r="CG69" i="35" s="1"/>
  <c r="CE69" i="35" s="1"/>
  <c r="CF69" i="35" s="1"/>
  <c r="BV69" i="35"/>
  <c r="BU69" i="35"/>
  <c r="BA69" i="35"/>
  <c r="D69" i="35"/>
  <c r="CI68" i="35"/>
  <c r="CG68" i="35" s="1"/>
  <c r="CE68" i="35" s="1"/>
  <c r="CF68" i="35" s="1"/>
  <c r="BV68" i="35"/>
  <c r="BU68" i="35"/>
  <c r="BA68" i="35"/>
  <c r="D68" i="35"/>
  <c r="BV67" i="35"/>
  <c r="BS67" i="35"/>
  <c r="BU67" i="35" s="1"/>
  <c r="BA67" i="35"/>
  <c r="CI66" i="35"/>
  <c r="CG66" i="35" s="1"/>
  <c r="BV66" i="35"/>
  <c r="BU66" i="35"/>
  <c r="BA66" i="35"/>
  <c r="D66" i="35"/>
  <c r="BV65" i="35"/>
  <c r="BS65" i="35"/>
  <c r="CI65" i="35" s="1"/>
  <c r="BA65" i="35"/>
  <c r="CJ64" i="35"/>
  <c r="CI64" i="35"/>
  <c r="CG64" i="35" s="1"/>
  <c r="BV64" i="35"/>
  <c r="BU64" i="35"/>
  <c r="BA64" i="35"/>
  <c r="D64" i="35"/>
  <c r="CI63" i="35"/>
  <c r="CJ63" i="35" s="1"/>
  <c r="CH63" i="35"/>
  <c r="CE63" i="35"/>
  <c r="CF63" i="35" s="1"/>
  <c r="BV63" i="35"/>
  <c r="BU63" i="35"/>
  <c r="BA63" i="35"/>
  <c r="D63" i="35"/>
  <c r="CI62" i="35"/>
  <c r="CG62" i="35" s="1"/>
  <c r="BV62" i="35"/>
  <c r="BU62" i="35"/>
  <c r="BA62" i="35"/>
  <c r="D62" i="35"/>
  <c r="CI61" i="35"/>
  <c r="CG61" i="35" s="1"/>
  <c r="BU61" i="35"/>
  <c r="BT61" i="35"/>
  <c r="BV61" i="35" s="1"/>
  <c r="CI60" i="35"/>
  <c r="CJ60" i="35" s="1"/>
  <c r="BU60" i="35"/>
  <c r="BT60" i="35"/>
  <c r="BV60" i="35" s="1"/>
  <c r="CI59" i="35"/>
  <c r="CJ59" i="35" s="1"/>
  <c r="BU59" i="35"/>
  <c r="BT59" i="35"/>
  <c r="D59" i="35" s="1"/>
  <c r="BA59" i="35"/>
  <c r="CI58" i="35"/>
  <c r="CJ58" i="35" s="1"/>
  <c r="BV58" i="35"/>
  <c r="BU58" i="35"/>
  <c r="BA58" i="35"/>
  <c r="D58" i="35"/>
  <c r="CI57" i="35"/>
  <c r="CJ57" i="35" s="1"/>
  <c r="BV57" i="35"/>
  <c r="BU57" i="35"/>
  <c r="BA57" i="35"/>
  <c r="D57" i="35"/>
  <c r="CJ56" i="35"/>
  <c r="CI56" i="35"/>
  <c r="CG56" i="35" s="1"/>
  <c r="CH56" i="35" s="1"/>
  <c r="BU56" i="35"/>
  <c r="BT56" i="35"/>
  <c r="BV55" i="35"/>
  <c r="BS55" i="35"/>
  <c r="CI55" i="35" s="1"/>
  <c r="BA55" i="35"/>
  <c r="CI54" i="35"/>
  <c r="CJ54" i="35" s="1"/>
  <c r="BV54" i="35"/>
  <c r="BU54" i="35"/>
  <c r="BA54" i="35"/>
  <c r="D54" i="35"/>
  <c r="CI53" i="35"/>
  <c r="CJ53" i="35" s="1"/>
  <c r="BV53" i="35"/>
  <c r="BU53" i="35"/>
  <c r="BA53" i="35"/>
  <c r="D53" i="35"/>
  <c r="BS52" i="35"/>
  <c r="CI52" i="35" s="1"/>
  <c r="CI51" i="35"/>
  <c r="CJ51" i="35" s="1"/>
  <c r="CG51" i="35"/>
  <c r="CH51" i="35" s="1"/>
  <c r="BV51" i="35"/>
  <c r="BU51" i="35"/>
  <c r="BA51" i="35"/>
  <c r="D51" i="35"/>
  <c r="BS50" i="35"/>
  <c r="CI50" i="35" s="1"/>
  <c r="CI49" i="35"/>
  <c r="CJ49" i="35" s="1"/>
  <c r="BV49" i="35"/>
  <c r="BU49" i="35"/>
  <c r="BA49" i="35"/>
  <c r="D49" i="35"/>
  <c r="CI48" i="35"/>
  <c r="CJ48" i="35" s="1"/>
  <c r="BV48" i="35"/>
  <c r="BU48" i="35"/>
  <c r="BA48" i="35"/>
  <c r="D48" i="35"/>
  <c r="CI47" i="35"/>
  <c r="CJ47" i="35" s="1"/>
  <c r="BU47" i="35"/>
  <c r="BT47" i="35"/>
  <c r="BV47" i="35" s="1"/>
  <c r="CI46" i="35"/>
  <c r="CJ46" i="35" s="1"/>
  <c r="BV46" i="35"/>
  <c r="BU46" i="35"/>
  <c r="BA46" i="35"/>
  <c r="D46" i="35"/>
  <c r="CI45" i="35"/>
  <c r="CJ45" i="35" s="1"/>
  <c r="BV45" i="35"/>
  <c r="BU45" i="35"/>
  <c r="BA45" i="35"/>
  <c r="D45" i="35"/>
  <c r="CI44" i="35"/>
  <c r="CJ44" i="35" s="1"/>
  <c r="CG44" i="35"/>
  <c r="CE44" i="35" s="1"/>
  <c r="BV44" i="35"/>
  <c r="BU44" i="35"/>
  <c r="BA44" i="35"/>
  <c r="D44" i="35"/>
  <c r="CI43" i="35"/>
  <c r="CJ43" i="35" s="1"/>
  <c r="BV43" i="35"/>
  <c r="BU43" i="35"/>
  <c r="BA43" i="35"/>
  <c r="D43" i="35"/>
  <c r="CI42" i="35"/>
  <c r="CJ42" i="35" s="1"/>
  <c r="CG42" i="35"/>
  <c r="CE42" i="35" s="1"/>
  <c r="BU42" i="35"/>
  <c r="BT42" i="35"/>
  <c r="BV42" i="35" s="1"/>
  <c r="BA42" i="35"/>
  <c r="BS41" i="35"/>
  <c r="BU41" i="35" s="1"/>
  <c r="CI40" i="35"/>
  <c r="CJ40" i="35" s="1"/>
  <c r="BV40" i="35"/>
  <c r="BU40" i="35"/>
  <c r="BA40" i="35"/>
  <c r="D40" i="35"/>
  <c r="CI39" i="35"/>
  <c r="CJ39" i="35" s="1"/>
  <c r="CG39" i="35"/>
  <c r="CH39" i="35" s="1"/>
  <c r="BV39" i="35"/>
  <c r="BU39" i="35"/>
  <c r="BA39" i="35"/>
  <c r="D39" i="35"/>
  <c r="CJ38" i="35"/>
  <c r="CE38" i="35"/>
  <c r="CF38" i="35" s="1"/>
  <c r="BS38" i="35"/>
  <c r="CI38" i="35" s="1"/>
  <c r="CG38" i="35" s="1"/>
  <c r="CH38" i="35" s="1"/>
  <c r="CI37" i="35"/>
  <c r="CJ37" i="35" s="1"/>
  <c r="BV37" i="35"/>
  <c r="BU37" i="35"/>
  <c r="BA37" i="35"/>
  <c r="D37" i="35"/>
  <c r="BS36" i="35"/>
  <c r="CI36" i="35" s="1"/>
  <c r="CJ36" i="35" s="1"/>
  <c r="CI35" i="35"/>
  <c r="CJ35" i="35" s="1"/>
  <c r="BV35" i="35"/>
  <c r="BU35" i="35"/>
  <c r="BA35" i="35"/>
  <c r="D35" i="35"/>
  <c r="CI34" i="35"/>
  <c r="CJ34" i="35" s="1"/>
  <c r="CG34" i="35"/>
  <c r="CE34" i="35" s="1"/>
  <c r="BS34" i="35"/>
  <c r="BU34" i="35" s="1"/>
  <c r="CI33" i="35"/>
  <c r="CG33" i="35" s="1"/>
  <c r="BV33" i="35"/>
  <c r="BU33" i="35"/>
  <c r="BA33" i="35"/>
  <c r="D33" i="35"/>
  <c r="BS32" i="35"/>
  <c r="CI32" i="35" s="1"/>
  <c r="CG32" i="35" s="1"/>
  <c r="CI31" i="35"/>
  <c r="CJ31" i="35" s="1"/>
  <c r="CG31" i="35"/>
  <c r="CE31" i="35" s="1"/>
  <c r="CC31" i="35" s="1"/>
  <c r="CD31" i="35" s="1"/>
  <c r="BV31" i="35"/>
  <c r="BU31" i="35"/>
  <c r="BA31" i="35"/>
  <c r="D31" i="35"/>
  <c r="CI30" i="35"/>
  <c r="CJ30" i="35" s="1"/>
  <c r="BV30" i="35"/>
  <c r="BU30" i="35"/>
  <c r="BA30" i="35"/>
  <c r="D30" i="35"/>
  <c r="CI29" i="35"/>
  <c r="CJ29" i="35" s="1"/>
  <c r="CG29" i="35"/>
  <c r="CE29" i="35" s="1"/>
  <c r="CC29" i="35" s="1"/>
  <c r="CD29" i="35" s="1"/>
  <c r="BV29" i="35"/>
  <c r="BU29" i="35"/>
  <c r="BA29" i="35"/>
  <c r="D29" i="35"/>
  <c r="CI28" i="35"/>
  <c r="CG28" i="35" s="1"/>
  <c r="BV28" i="35"/>
  <c r="BS28" i="35"/>
  <c r="BU28" i="35" s="1"/>
  <c r="BA28" i="35"/>
  <c r="CI27" i="35"/>
  <c r="CJ27" i="35" s="1"/>
  <c r="CG27" i="35"/>
  <c r="CE27" i="35" s="1"/>
  <c r="BV27" i="35"/>
  <c r="BU27" i="35"/>
  <c r="BA27" i="35"/>
  <c r="D27" i="35"/>
  <c r="CI26" i="35"/>
  <c r="CJ26" i="35" s="1"/>
  <c r="CG26" i="35"/>
  <c r="CE26" i="35" s="1"/>
  <c r="BU26" i="35"/>
  <c r="BT26" i="35"/>
  <c r="D26" i="35" s="1"/>
  <c r="CI25" i="35"/>
  <c r="CG25" i="35" s="1"/>
  <c r="CE25" i="35" s="1"/>
  <c r="CF25" i="35" s="1"/>
  <c r="CH25" i="35"/>
  <c r="CC25" i="35"/>
  <c r="CD25" i="35" s="1"/>
  <c r="BV25" i="35"/>
  <c r="BU25" i="35"/>
  <c r="BA25" i="35"/>
  <c r="D25" i="35"/>
  <c r="CI24" i="35"/>
  <c r="CG24" i="35" s="1"/>
  <c r="CE24" i="35" s="1"/>
  <c r="CF24" i="35" s="1"/>
  <c r="CH24" i="35"/>
  <c r="BV24" i="35"/>
  <c r="BU24" i="35"/>
  <c r="BA24" i="35"/>
  <c r="D24" i="35"/>
  <c r="CI23" i="35"/>
  <c r="CG23" i="35" s="1"/>
  <c r="CE23" i="35" s="1"/>
  <c r="CF23" i="35" s="1"/>
  <c r="CH23" i="35"/>
  <c r="BU23" i="35"/>
  <c r="BT23" i="35"/>
  <c r="BA23" i="35" s="1"/>
  <c r="CI22" i="35"/>
  <c r="CG22" i="35" s="1"/>
  <c r="BV22" i="35"/>
  <c r="BU22" i="35"/>
  <c r="BA22" i="35"/>
  <c r="D22" i="35"/>
  <c r="CI21" i="35"/>
  <c r="CG21" i="35" s="1"/>
  <c r="BU21" i="35"/>
  <c r="BA21" i="35"/>
  <c r="D21" i="35"/>
  <c r="BV20" i="35"/>
  <c r="BS20" i="35"/>
  <c r="D20" i="35" s="1"/>
  <c r="BA20" i="35"/>
  <c r="CI19" i="35"/>
  <c r="CG19" i="35" s="1"/>
  <c r="BV19" i="35"/>
  <c r="BU19" i="35"/>
  <c r="BA19" i="35"/>
  <c r="D19" i="35"/>
  <c r="BV18" i="35"/>
  <c r="BS18" i="35"/>
  <c r="BU18" i="35" s="1"/>
  <c r="BA18" i="35"/>
  <c r="CI17" i="35"/>
  <c r="CG17" i="35" s="1"/>
  <c r="CH17" i="35" s="1"/>
  <c r="BV17" i="35"/>
  <c r="BU17" i="35"/>
  <c r="BA17" i="35"/>
  <c r="D17" i="35"/>
  <c r="CI16" i="35"/>
  <c r="CG16" i="35" s="1"/>
  <c r="CH16" i="35" s="1"/>
  <c r="CE16" i="35"/>
  <c r="CF16" i="35" s="1"/>
  <c r="BV16" i="35"/>
  <c r="BU16" i="35"/>
  <c r="BA16" i="35"/>
  <c r="D16" i="35"/>
  <c r="CI15" i="35"/>
  <c r="CG15" i="35" s="1"/>
  <c r="CH15" i="35" s="1"/>
  <c r="CE15" i="35"/>
  <c r="CF15" i="35" s="1"/>
  <c r="BV15" i="35"/>
  <c r="BU15" i="35"/>
  <c r="BA15" i="35"/>
  <c r="D15" i="35"/>
  <c r="CI14" i="35"/>
  <c r="CG14" i="35" s="1"/>
  <c r="CH14" i="35" s="1"/>
  <c r="BV14" i="35"/>
  <c r="BU14" i="35"/>
  <c r="BA14" i="35"/>
  <c r="D14" i="35"/>
  <c r="BV13" i="35"/>
  <c r="BS13" i="35"/>
  <c r="CI13" i="35" s="1"/>
  <c r="CG13" i="35" s="1"/>
  <c r="CH13" i="35" s="1"/>
  <c r="BA13" i="35"/>
  <c r="CI12" i="35"/>
  <c r="CJ12" i="35" s="1"/>
  <c r="BV12" i="35"/>
  <c r="BU12" i="35"/>
  <c r="BA12" i="35"/>
  <c r="D12" i="35"/>
  <c r="CI11" i="35"/>
  <c r="CJ11" i="35" s="1"/>
  <c r="CG11" i="35"/>
  <c r="CH11" i="35" s="1"/>
  <c r="BV11" i="35"/>
  <c r="BU11" i="35"/>
  <c r="BA11" i="35"/>
  <c r="D11" i="35"/>
  <c r="CI10" i="35"/>
  <c r="CJ10" i="35" s="1"/>
  <c r="CG10" i="35"/>
  <c r="CH10" i="35" s="1"/>
  <c r="BV10" i="35"/>
  <c r="BU10" i="35"/>
  <c r="BA10" i="35"/>
  <c r="D10" i="35"/>
  <c r="CI9" i="35"/>
  <c r="CJ9" i="35" s="1"/>
  <c r="BV9" i="35"/>
  <c r="BU9" i="35"/>
  <c r="BA9" i="35"/>
  <c r="D9" i="35"/>
  <c r="CI8" i="35"/>
  <c r="CJ8" i="35" s="1"/>
  <c r="CG8" i="35"/>
  <c r="CH8" i="35" s="1"/>
  <c r="BV8" i="35"/>
  <c r="BU8" i="35"/>
  <c r="BA8" i="35"/>
  <c r="D8" i="35"/>
  <c r="CI7" i="35"/>
  <c r="CJ7" i="35" s="1"/>
  <c r="CG7" i="35"/>
  <c r="CH7" i="35" s="1"/>
  <c r="BU7" i="35"/>
  <c r="BT7" i="35"/>
  <c r="D7" i="35" s="1"/>
  <c r="AN1" i="35"/>
  <c r="AM1" i="35"/>
  <c r="AL1" i="35"/>
  <c r="AK1" i="35"/>
  <c r="AJ1" i="35"/>
  <c r="AI1" i="35"/>
  <c r="AH1" i="35"/>
  <c r="AG1" i="35"/>
  <c r="AF1" i="35"/>
  <c r="AE1" i="35"/>
  <c r="AD1" i="35"/>
  <c r="AC1" i="35"/>
  <c r="AB1" i="35"/>
  <c r="AA1" i="35"/>
  <c r="Z1" i="35"/>
  <c r="Y1" i="35"/>
  <c r="X1" i="35"/>
  <c r="W1" i="35"/>
  <c r="V1" i="35"/>
  <c r="U1" i="35"/>
  <c r="T1" i="35"/>
  <c r="S1" i="35"/>
  <c r="R1" i="35"/>
  <c r="Q1" i="35"/>
  <c r="P1" i="35"/>
  <c r="O1" i="35"/>
  <c r="N1" i="35"/>
  <c r="M1" i="35"/>
  <c r="L1" i="35"/>
  <c r="K1" i="35"/>
  <c r="J1" i="35"/>
  <c r="I1" i="35"/>
  <c r="H1" i="35"/>
  <c r="G1" i="35"/>
  <c r="F1" i="35"/>
  <c r="E1" i="35"/>
  <c r="CI15" i="19"/>
  <c r="CG15" i="19" s="1"/>
  <c r="BU15" i="19"/>
  <c r="BV15" i="19"/>
  <c r="BA15" i="19"/>
  <c r="D15" i="19"/>
  <c r="CI17" i="19"/>
  <c r="CG17" i="19" s="1"/>
  <c r="CE17" i="19" s="1"/>
  <c r="BU17" i="19"/>
  <c r="BT17" i="19"/>
  <c r="BA17" i="19" s="1"/>
  <c r="CE38" i="27" l="1"/>
  <c r="CF38" i="27" s="1"/>
  <c r="CH38" i="27"/>
  <c r="CJ38" i="27"/>
  <c r="CH8" i="13"/>
  <c r="BA51" i="13"/>
  <c r="CG52" i="13"/>
  <c r="CD52" i="13"/>
  <c r="CE52" i="13" s="1"/>
  <c r="CI52" i="13"/>
  <c r="CE51" i="13"/>
  <c r="D51" i="13"/>
  <c r="D50" i="13"/>
  <c r="BA50" i="13"/>
  <c r="CI50" i="13"/>
  <c r="CK50" i="13"/>
  <c r="BV28" i="13"/>
  <c r="BU28" i="13"/>
  <c r="CH28" i="13"/>
  <c r="BW46" i="13"/>
  <c r="D46" i="13"/>
  <c r="BV35" i="13"/>
  <c r="BU39" i="13"/>
  <c r="BV39" i="13"/>
  <c r="CF39" i="13"/>
  <c r="CI39" i="13"/>
  <c r="CK39" i="13"/>
  <c r="BU35" i="13"/>
  <c r="CH35" i="13"/>
  <c r="CE24" i="34"/>
  <c r="CH74" i="35"/>
  <c r="CE74" i="35"/>
  <c r="CE73" i="35"/>
  <c r="CH73" i="35"/>
  <c r="CJ73" i="35"/>
  <c r="CJ74" i="35"/>
  <c r="CJ15" i="35"/>
  <c r="CG53" i="35"/>
  <c r="CH53" i="35" s="1"/>
  <c r="CG58" i="35"/>
  <c r="CH58" i="35" s="1"/>
  <c r="BA26" i="35"/>
  <c r="BU38" i="35"/>
  <c r="CG30" i="35"/>
  <c r="CE30" i="35" s="1"/>
  <c r="CC30" i="35" s="1"/>
  <c r="CD30" i="35" s="1"/>
  <c r="CE82" i="35"/>
  <c r="CF82" i="35" s="1"/>
  <c r="BU36" i="35"/>
  <c r="CI41" i="35"/>
  <c r="CG41" i="35" s="1"/>
  <c r="CE41" i="35" s="1"/>
  <c r="CF41" i="35" s="1"/>
  <c r="CI67" i="35"/>
  <c r="CG67" i="35" s="1"/>
  <c r="CE67" i="35" s="1"/>
  <c r="CF67" i="35" s="1"/>
  <c r="BT34" i="35"/>
  <c r="BU52" i="35"/>
  <c r="BU70" i="35"/>
  <c r="CF29" i="35"/>
  <c r="CE39" i="35"/>
  <c r="CF39" i="35" s="1"/>
  <c r="CG46" i="35"/>
  <c r="CE46" i="35" s="1"/>
  <c r="CG72" i="35"/>
  <c r="CE72" i="35" s="1"/>
  <c r="CF72" i="35" s="1"/>
  <c r="CE64" i="35"/>
  <c r="CF64" i="35" s="1"/>
  <c r="CH64" i="35"/>
  <c r="CJ52" i="35"/>
  <c r="CG52" i="35"/>
  <c r="CJ55" i="35"/>
  <c r="CG55" i="35"/>
  <c r="CE10" i="35"/>
  <c r="CE13" i="35"/>
  <c r="CC15" i="35"/>
  <c r="CD15" i="35" s="1"/>
  <c r="CI18" i="35"/>
  <c r="CG18" i="35" s="1"/>
  <c r="CH18" i="35" s="1"/>
  <c r="CJ25" i="35"/>
  <c r="D28" i="35"/>
  <c r="CF31" i="35"/>
  <c r="BT36" i="35"/>
  <c r="D36" i="35" s="1"/>
  <c r="BT38" i="35"/>
  <c r="D38" i="35" s="1"/>
  <c r="CH41" i="35"/>
  <c r="CG43" i="35"/>
  <c r="CE43" i="35" s="1"/>
  <c r="CC43" i="35" s="1"/>
  <c r="CD43" i="35" s="1"/>
  <c r="CG45" i="35"/>
  <c r="CE45" i="35" s="1"/>
  <c r="CF45" i="35" s="1"/>
  <c r="CG47" i="35"/>
  <c r="CE47" i="35" s="1"/>
  <c r="CG49" i="35"/>
  <c r="CE49" i="35" s="1"/>
  <c r="CE56" i="35"/>
  <c r="CC56" i="35" s="1"/>
  <c r="CD56" i="35" s="1"/>
  <c r="BA61" i="35"/>
  <c r="CH68" i="35"/>
  <c r="CG76" i="35"/>
  <c r="CG79" i="35"/>
  <c r="CE83" i="35"/>
  <c r="CJ13" i="35"/>
  <c r="D55" i="35"/>
  <c r="D60" i="35"/>
  <c r="CE7" i="35"/>
  <c r="CC7" i="35" s="1"/>
  <c r="CD7" i="35" s="1"/>
  <c r="CC38" i="35"/>
  <c r="CD38" i="35" s="1"/>
  <c r="D42" i="35"/>
  <c r="BT52" i="35"/>
  <c r="CE53" i="35"/>
  <c r="BA60" i="35"/>
  <c r="CC63" i="35"/>
  <c r="CD63" i="35" s="1"/>
  <c r="CJ68" i="35"/>
  <c r="CG75" i="35"/>
  <c r="CE78" i="35"/>
  <c r="BU80" i="35"/>
  <c r="BU55" i="35"/>
  <c r="CJ61" i="35"/>
  <c r="D65" i="35"/>
  <c r="CC67" i="35"/>
  <c r="CD67" i="35" s="1"/>
  <c r="CG9" i="35"/>
  <c r="CG12" i="35"/>
  <c r="CE17" i="35"/>
  <c r="CF30" i="35"/>
  <c r="CH67" i="35"/>
  <c r="D13" i="35"/>
  <c r="CJ14" i="35"/>
  <c r="CJ17" i="35"/>
  <c r="CG40" i="35"/>
  <c r="CG60" i="35"/>
  <c r="CC69" i="35"/>
  <c r="CD69" i="35" s="1"/>
  <c r="CE11" i="35"/>
  <c r="CC16" i="35"/>
  <c r="CD16" i="35" s="1"/>
  <c r="D18" i="35"/>
  <c r="CC23" i="35"/>
  <c r="CD23" i="35" s="1"/>
  <c r="CG37" i="35"/>
  <c r="D47" i="35"/>
  <c r="CE51" i="35"/>
  <c r="CC51" i="35" s="1"/>
  <c r="CD51" i="35" s="1"/>
  <c r="CG57" i="35"/>
  <c r="CH57" i="35" s="1"/>
  <c r="CH69" i="35"/>
  <c r="CG77" i="35"/>
  <c r="CG81" i="35"/>
  <c r="BA7" i="35"/>
  <c r="CJ16" i="35"/>
  <c r="CG54" i="35"/>
  <c r="CG59" i="35"/>
  <c r="D61" i="35"/>
  <c r="CC68" i="35"/>
  <c r="CD68" i="35" s="1"/>
  <c r="CE26" i="22"/>
  <c r="CH26" i="22"/>
  <c r="CH33" i="35"/>
  <c r="CE33" i="35"/>
  <c r="CE28" i="35"/>
  <c r="CH28" i="35"/>
  <c r="CF34" i="35"/>
  <c r="CC34" i="35"/>
  <c r="CD34" i="35" s="1"/>
  <c r="CG65" i="35"/>
  <c r="CJ65" i="35"/>
  <c r="CE32" i="35"/>
  <c r="CH32" i="35"/>
  <c r="CG50" i="35"/>
  <c r="CJ50" i="35"/>
  <c r="CF44" i="35"/>
  <c r="CC44" i="35"/>
  <c r="CD44" i="35" s="1"/>
  <c r="CH44" i="35"/>
  <c r="CH31" i="35"/>
  <c r="CJ32" i="35"/>
  <c r="CJ41" i="35"/>
  <c r="CH70" i="35"/>
  <c r="CF26" i="35"/>
  <c r="CC26" i="35"/>
  <c r="CD26" i="35" s="1"/>
  <c r="CH62" i="35"/>
  <c r="CE62" i="35"/>
  <c r="CJ67" i="35"/>
  <c r="CH26" i="35"/>
  <c r="CH46" i="35"/>
  <c r="BA56" i="35"/>
  <c r="D56" i="35"/>
  <c r="CH19" i="35"/>
  <c r="CE19" i="35"/>
  <c r="CH22" i="35"/>
  <c r="CE22" i="35"/>
  <c r="CH29" i="35"/>
  <c r="BT41" i="35"/>
  <c r="CF42" i="35"/>
  <c r="CC42" i="35"/>
  <c r="CD42" i="35" s="1"/>
  <c r="CC45" i="35"/>
  <c r="CD45" i="35" s="1"/>
  <c r="CH49" i="35"/>
  <c r="CH61" i="35"/>
  <c r="CE61" i="35"/>
  <c r="CC64" i="35"/>
  <c r="CD64" i="35" s="1"/>
  <c r="D67" i="35"/>
  <c r="CJ69" i="35"/>
  <c r="CH34" i="35"/>
  <c r="CF43" i="35"/>
  <c r="CH43" i="35"/>
  <c r="CJ23" i="35"/>
  <c r="CC72" i="35"/>
  <c r="CD72" i="35" s="1"/>
  <c r="CJ19" i="35"/>
  <c r="CJ22" i="35"/>
  <c r="CH42" i="35"/>
  <c r="CH45" i="35"/>
  <c r="BA47" i="35"/>
  <c r="BV56" i="35"/>
  <c r="CH21" i="35"/>
  <c r="CE21" i="35"/>
  <c r="BU20" i="35"/>
  <c r="CJ21" i="35"/>
  <c r="CJ33" i="35"/>
  <c r="CF56" i="35"/>
  <c r="CF7" i="35"/>
  <c r="CJ24" i="35"/>
  <c r="BV38" i="35"/>
  <c r="CF70" i="35"/>
  <c r="CC70" i="35"/>
  <c r="CD70" i="35" s="1"/>
  <c r="CI20" i="35"/>
  <c r="BU65" i="35"/>
  <c r="BT32" i="35"/>
  <c r="BU32" i="35"/>
  <c r="CJ66" i="35"/>
  <c r="BU13" i="35"/>
  <c r="CE14" i="35"/>
  <c r="CG36" i="35"/>
  <c r="CG48" i="35"/>
  <c r="CE58" i="35"/>
  <c r="CG71" i="35"/>
  <c r="CJ80" i="35"/>
  <c r="CG80" i="35"/>
  <c r="CF27" i="35"/>
  <c r="CC27" i="35"/>
  <c r="CD27" i="35" s="1"/>
  <c r="CH27" i="35"/>
  <c r="CJ28" i="35"/>
  <c r="BU50" i="35"/>
  <c r="BT50" i="35"/>
  <c r="BV23" i="35"/>
  <c r="CH47" i="35"/>
  <c r="BV26" i="35"/>
  <c r="CF46" i="35"/>
  <c r="CC46" i="35"/>
  <c r="CD46" i="35" s="1"/>
  <c r="CH30" i="35"/>
  <c r="BV36" i="35"/>
  <c r="CJ62" i="35"/>
  <c r="BV59" i="35"/>
  <c r="CH66" i="35"/>
  <c r="CE66" i="35"/>
  <c r="CH72" i="35"/>
  <c r="BV7" i="35"/>
  <c r="D23" i="35"/>
  <c r="CE8" i="35"/>
  <c r="CC24" i="35"/>
  <c r="CD24" i="35" s="1"/>
  <c r="CG35" i="35"/>
  <c r="CC39" i="35"/>
  <c r="CD39" i="35" s="1"/>
  <c r="CC41" i="35"/>
  <c r="CD41" i="35" s="1"/>
  <c r="CE57" i="35"/>
  <c r="BT80" i="35"/>
  <c r="BV17" i="19"/>
  <c r="CJ17" i="19"/>
  <c r="CH15" i="19"/>
  <c r="CE15" i="19"/>
  <c r="CJ15" i="19"/>
  <c r="CF17" i="19"/>
  <c r="CD17" i="19"/>
  <c r="CH17" i="19"/>
  <c r="D17" i="19"/>
  <c r="BA16" i="19"/>
  <c r="BA18" i="19"/>
  <c r="BA38" i="30"/>
  <c r="CJ17" i="13"/>
  <c r="CJ15" i="13"/>
  <c r="CK15" i="13" s="1"/>
  <c r="CL15" i="13"/>
  <c r="CM15" i="13"/>
  <c r="CN15" i="13"/>
  <c r="CJ16" i="13"/>
  <c r="CH16" i="13" s="1"/>
  <c r="CL16" i="13"/>
  <c r="CM16" i="13"/>
  <c r="CN16" i="13"/>
  <c r="CJ18" i="13"/>
  <c r="CH18" i="13" s="1"/>
  <c r="CL18" i="13"/>
  <c r="CM18" i="13"/>
  <c r="CN18" i="13"/>
  <c r="CJ19" i="13"/>
  <c r="CH19" i="13" s="1"/>
  <c r="CL19" i="13"/>
  <c r="CM19" i="13"/>
  <c r="CN19" i="13"/>
  <c r="BS10" i="18"/>
  <c r="BU10" i="18" s="1"/>
  <c r="BA25" i="19"/>
  <c r="D25" i="19"/>
  <c r="BS8" i="19"/>
  <c r="CI8" i="19" s="1"/>
  <c r="BQ15" i="34"/>
  <c r="BS15" i="34" s="1"/>
  <c r="BQ10" i="34"/>
  <c r="BR10" i="34" s="1"/>
  <c r="BA17" i="34"/>
  <c r="BU28" i="22"/>
  <c r="CI28" i="22"/>
  <c r="BT30" i="22"/>
  <c r="BS14" i="22"/>
  <c r="CI14" i="22" s="1"/>
  <c r="CJ14" i="22" s="1"/>
  <c r="CI20" i="27"/>
  <c r="CJ20" i="27" s="1"/>
  <c r="BS47" i="27"/>
  <c r="CI47" i="27" s="1"/>
  <c r="CG47" i="27" s="1"/>
  <c r="BS42" i="27"/>
  <c r="CI42" i="27" s="1"/>
  <c r="BS40" i="27"/>
  <c r="CI40" i="27" s="1"/>
  <c r="CG40" i="27" s="1"/>
  <c r="BA37" i="27"/>
  <c r="BA38" i="27"/>
  <c r="BA39" i="27"/>
  <c r="D13" i="27"/>
  <c r="D14" i="27"/>
  <c r="CI34" i="27"/>
  <c r="CG34" i="27" s="1"/>
  <c r="CE34" i="27" s="1"/>
  <c r="CI33" i="27"/>
  <c r="CJ33" i="27" s="1"/>
  <c r="CI21" i="27"/>
  <c r="CG21" i="27" s="1"/>
  <c r="CI19" i="27"/>
  <c r="CJ19" i="27" s="1"/>
  <c r="CI18" i="27"/>
  <c r="CJ18" i="27" s="1"/>
  <c r="CI14" i="27"/>
  <c r="CG14" i="27" s="1"/>
  <c r="CI13" i="27"/>
  <c r="CJ13" i="27" s="1"/>
  <c r="BA13" i="27"/>
  <c r="BA14" i="27"/>
  <c r="BU13" i="27"/>
  <c r="BV13" i="27"/>
  <c r="BA24" i="27"/>
  <c r="CI37" i="27"/>
  <c r="CG37" i="27" s="1"/>
  <c r="BU37" i="27"/>
  <c r="BV37" i="27"/>
  <c r="D37" i="27"/>
  <c r="BA27" i="19"/>
  <c r="CI27" i="19"/>
  <c r="CG27" i="19" s="1"/>
  <c r="BU27" i="19"/>
  <c r="BV27" i="19"/>
  <c r="D27" i="19"/>
  <c r="CJ49" i="13"/>
  <c r="CH49" i="13" s="1"/>
  <c r="CL49" i="13"/>
  <c r="CM49" i="13"/>
  <c r="CN49" i="13"/>
  <c r="BV48" i="13"/>
  <c r="BW48" i="13"/>
  <c r="BV15" i="13"/>
  <c r="BW15" i="13"/>
  <c r="BA15" i="13"/>
  <c r="D15" i="13"/>
  <c r="CJ48" i="13"/>
  <c r="CH48" i="13" s="1"/>
  <c r="CL48" i="13"/>
  <c r="CM48" i="13"/>
  <c r="CN48" i="13"/>
  <c r="BA48" i="13"/>
  <c r="D48" i="13"/>
  <c r="CJ43" i="13"/>
  <c r="CH43" i="13" s="1"/>
  <c r="BW43" i="13"/>
  <c r="CL43" i="13"/>
  <c r="CM43" i="13"/>
  <c r="CN43" i="13"/>
  <c r="BV43" i="13"/>
  <c r="BA43" i="13"/>
  <c r="D43" i="13"/>
  <c r="BW37" i="13"/>
  <c r="CL37" i="13"/>
  <c r="CM37" i="13"/>
  <c r="CN37" i="13"/>
  <c r="BV37" i="13"/>
  <c r="CJ37" i="13"/>
  <c r="CH37" i="13" s="1"/>
  <c r="BA37" i="13"/>
  <c r="D37" i="13"/>
  <c r="CJ14" i="13"/>
  <c r="CH14" i="13" s="1"/>
  <c r="CL14" i="13"/>
  <c r="CM14" i="13"/>
  <c r="CN14" i="13"/>
  <c r="BW14" i="13"/>
  <c r="BV14" i="13"/>
  <c r="BA14" i="13"/>
  <c r="D14" i="13"/>
  <c r="CG25" i="32"/>
  <c r="CE25" i="32" s="1"/>
  <c r="D25" i="32"/>
  <c r="BA25" i="32"/>
  <c r="BV25" i="32"/>
  <c r="BU25" i="32"/>
  <c r="CI25" i="32"/>
  <c r="CJ25" i="32" s="1"/>
  <c r="D12" i="32"/>
  <c r="BA12" i="32"/>
  <c r="BV12" i="32"/>
  <c r="BU12" i="32"/>
  <c r="CI12" i="32"/>
  <c r="CG12" i="32" s="1"/>
  <c r="CJ12" i="32"/>
  <c r="CI20" i="21"/>
  <c r="CJ20" i="21" s="1"/>
  <c r="D20" i="21"/>
  <c r="BA20" i="21"/>
  <c r="BV20" i="21"/>
  <c r="BU20" i="21"/>
  <c r="D16" i="21"/>
  <c r="BA16" i="21"/>
  <c r="BV16" i="21"/>
  <c r="BU16" i="21"/>
  <c r="CI16" i="21"/>
  <c r="CG16" i="21" s="1"/>
  <c r="D11" i="32"/>
  <c r="BA11" i="32"/>
  <c r="BV11" i="32"/>
  <c r="BU11" i="32"/>
  <c r="CI11" i="32"/>
  <c r="CG11" i="32" s="1"/>
  <c r="D23" i="32"/>
  <c r="BA23" i="32"/>
  <c r="BV23" i="32"/>
  <c r="BU23" i="32"/>
  <c r="CI23" i="32"/>
  <c r="CJ23" i="32" s="1"/>
  <c r="CI19" i="32"/>
  <c r="CG19" i="32" s="1"/>
  <c r="D19" i="32"/>
  <c r="BA19" i="32"/>
  <c r="BV19" i="32"/>
  <c r="BU19" i="32"/>
  <c r="D15" i="32"/>
  <c r="BA15" i="32"/>
  <c r="BV15" i="32"/>
  <c r="BU15" i="32"/>
  <c r="CI15" i="32"/>
  <c r="CJ15" i="32" s="1"/>
  <c r="D26" i="32"/>
  <c r="BA26" i="32"/>
  <c r="BV26" i="32"/>
  <c r="BU26" i="32"/>
  <c r="CI26" i="32"/>
  <c r="CJ26" i="32" s="1"/>
  <c r="D10" i="32"/>
  <c r="BA10" i="32"/>
  <c r="CI10" i="32"/>
  <c r="CJ10" i="32" s="1"/>
  <c r="BU10" i="32"/>
  <c r="BV10" i="32"/>
  <c r="D8" i="32"/>
  <c r="CI8" i="32"/>
  <c r="CG8" i="32" s="1"/>
  <c r="BU8" i="32"/>
  <c r="BV8" i="32"/>
  <c r="BA8" i="32"/>
  <c r="CI10" i="18" l="1"/>
  <c r="CJ10" i="18" s="1"/>
  <c r="BT10" i="18"/>
  <c r="BA10" i="18"/>
  <c r="CF8" i="13"/>
  <c r="CI8" i="13"/>
  <c r="CG50" i="13"/>
  <c r="CE50" i="13"/>
  <c r="D28" i="13"/>
  <c r="BA28" i="13"/>
  <c r="BW28" i="13"/>
  <c r="CI28" i="13"/>
  <c r="CF28" i="13"/>
  <c r="D39" i="13"/>
  <c r="BA39" i="13"/>
  <c r="BW39" i="13"/>
  <c r="CE39" i="13"/>
  <c r="CG39" i="13"/>
  <c r="BA35" i="13"/>
  <c r="D35" i="13"/>
  <c r="BW35" i="13"/>
  <c r="CI35" i="13"/>
  <c r="CF35" i="13"/>
  <c r="CH15" i="13"/>
  <c r="CF15" i="13" s="1"/>
  <c r="CD15" i="13" s="1"/>
  <c r="CE15" i="13" s="1"/>
  <c r="BU17" i="13"/>
  <c r="BV17" i="13"/>
  <c r="CK17" i="13"/>
  <c r="CH17" i="13"/>
  <c r="CK19" i="13"/>
  <c r="CK43" i="13"/>
  <c r="CF24" i="34"/>
  <c r="CC24" i="34"/>
  <c r="CD24" i="34" s="1"/>
  <c r="CC73" i="35"/>
  <c r="CD73" i="35" s="1"/>
  <c r="CF73" i="35"/>
  <c r="CF74" i="35"/>
  <c r="CC74" i="35"/>
  <c r="CD74" i="35" s="1"/>
  <c r="CC82" i="35"/>
  <c r="CD82" i="35" s="1"/>
  <c r="BA34" i="35"/>
  <c r="D34" i="35"/>
  <c r="BV34" i="35"/>
  <c r="BA36" i="35"/>
  <c r="CH59" i="35"/>
  <c r="CE59" i="35"/>
  <c r="CH9" i="35"/>
  <c r="CE9" i="35"/>
  <c r="CH81" i="35"/>
  <c r="CE81" i="35"/>
  <c r="CH60" i="35"/>
  <c r="CE60" i="35"/>
  <c r="CC47" i="35"/>
  <c r="CD47" i="35" s="1"/>
  <c r="CF47" i="35"/>
  <c r="CF10" i="35"/>
  <c r="CC10" i="35"/>
  <c r="CD10" i="35" s="1"/>
  <c r="CF17" i="35"/>
  <c r="CC17" i="35"/>
  <c r="CD17" i="35" s="1"/>
  <c r="CH12" i="35"/>
  <c r="CE12" i="35"/>
  <c r="CF11" i="35"/>
  <c r="CC11" i="35"/>
  <c r="CD11" i="35" s="1"/>
  <c r="CC49" i="35"/>
  <c r="CD49" i="35" s="1"/>
  <c r="CF49" i="35"/>
  <c r="CF51" i="35"/>
  <c r="CH77" i="35"/>
  <c r="CE77" i="35"/>
  <c r="CH40" i="35"/>
  <c r="CE40" i="35"/>
  <c r="CH55" i="35"/>
  <c r="CE55" i="35"/>
  <c r="CH76" i="35"/>
  <c r="CE76" i="35"/>
  <c r="CH54" i="35"/>
  <c r="CE54" i="35"/>
  <c r="D52" i="35"/>
  <c r="BV52" i="35"/>
  <c r="BA52" i="35"/>
  <c r="CF13" i="35"/>
  <c r="CC13" i="35"/>
  <c r="CD13" i="35" s="1"/>
  <c r="CE18" i="35"/>
  <c r="CF18" i="35" s="1"/>
  <c r="CF53" i="35"/>
  <c r="CC53" i="35"/>
  <c r="CD53" i="35" s="1"/>
  <c r="CJ18" i="35"/>
  <c r="CH52" i="35"/>
  <c r="CE52" i="35"/>
  <c r="CF78" i="35"/>
  <c r="CC78" i="35"/>
  <c r="CD78" i="35" s="1"/>
  <c r="BA38" i="35"/>
  <c r="CH75" i="35"/>
  <c r="CE75" i="35"/>
  <c r="CF83" i="35"/>
  <c r="CC83" i="35"/>
  <c r="CD83" i="35" s="1"/>
  <c r="CH37" i="35"/>
  <c r="CE37" i="35"/>
  <c r="CH79" i="35"/>
  <c r="CE79" i="35"/>
  <c r="CC26" i="22"/>
  <c r="CD26" i="22" s="1"/>
  <c r="CF26" i="22"/>
  <c r="CJ28" i="22"/>
  <c r="CG28" i="22"/>
  <c r="CE28" i="22" s="1"/>
  <c r="BT28" i="22"/>
  <c r="CF66" i="35"/>
  <c r="CC66" i="35"/>
  <c r="CD66" i="35" s="1"/>
  <c r="CF19" i="35"/>
  <c r="CC19" i="35"/>
  <c r="CD19" i="35" s="1"/>
  <c r="CF14" i="35"/>
  <c r="CC14" i="35"/>
  <c r="CD14" i="35" s="1"/>
  <c r="CF61" i="35"/>
  <c r="CC61" i="35"/>
  <c r="CD61" i="35" s="1"/>
  <c r="CC57" i="35"/>
  <c r="CD57" i="35" s="1"/>
  <c r="CF57" i="35"/>
  <c r="CH65" i="35"/>
  <c r="CE65" i="35"/>
  <c r="CE35" i="35"/>
  <c r="CH35" i="35"/>
  <c r="BV32" i="35"/>
  <c r="BA32" i="35"/>
  <c r="D32" i="35"/>
  <c r="BA80" i="35"/>
  <c r="D80" i="35"/>
  <c r="BV80" i="35"/>
  <c r="CC32" i="35"/>
  <c r="CD32" i="35" s="1"/>
  <c r="CF32" i="35"/>
  <c r="CF8" i="35"/>
  <c r="CC8" i="35"/>
  <c r="CD8" i="35" s="1"/>
  <c r="CE71" i="35"/>
  <c r="CH71" i="35"/>
  <c r="CG20" i="35"/>
  <c r="CJ20" i="35"/>
  <c r="CF62" i="35"/>
  <c r="CC62" i="35"/>
  <c r="CD62" i="35" s="1"/>
  <c r="CC28" i="35"/>
  <c r="CD28" i="35" s="1"/>
  <c r="CF28" i="35"/>
  <c r="CE50" i="35"/>
  <c r="CH50" i="35"/>
  <c r="CH36" i="35"/>
  <c r="CE36" i="35"/>
  <c r="CH80" i="35"/>
  <c r="CE80" i="35"/>
  <c r="CF21" i="35"/>
  <c r="CC21" i="35"/>
  <c r="CD21" i="35" s="1"/>
  <c r="CF58" i="35"/>
  <c r="CC58" i="35"/>
  <c r="CD58" i="35" s="1"/>
  <c r="BV41" i="35"/>
  <c r="D41" i="35"/>
  <c r="BA41" i="35"/>
  <c r="CC18" i="35"/>
  <c r="CD18" i="35" s="1"/>
  <c r="CC33" i="35"/>
  <c r="CD33" i="35" s="1"/>
  <c r="CF33" i="35"/>
  <c r="BV50" i="35"/>
  <c r="D50" i="35"/>
  <c r="BA50" i="35"/>
  <c r="CF22" i="35"/>
  <c r="CC22" i="35"/>
  <c r="CD22" i="35" s="1"/>
  <c r="CE48" i="35"/>
  <c r="CH48" i="35"/>
  <c r="CG15" i="34"/>
  <c r="CE15" i="34" s="1"/>
  <c r="BR15" i="34"/>
  <c r="BT15" i="34" s="1"/>
  <c r="BT47" i="27"/>
  <c r="BV47" i="27" s="1"/>
  <c r="BU47" i="27"/>
  <c r="CG10" i="18"/>
  <c r="CC15" i="19"/>
  <c r="CD15" i="19" s="1"/>
  <c r="CF15" i="19"/>
  <c r="CK18" i="13"/>
  <c r="CF16" i="13"/>
  <c r="CI16" i="13"/>
  <c r="CF18" i="13"/>
  <c r="CI18" i="13"/>
  <c r="CI19" i="13"/>
  <c r="CF19" i="13"/>
  <c r="CK16" i="13"/>
  <c r="CJ8" i="19"/>
  <c r="CG8" i="19"/>
  <c r="BU8" i="19"/>
  <c r="CJ27" i="19"/>
  <c r="BT8" i="19"/>
  <c r="CC15" i="34"/>
  <c r="CA15" i="34" s="1"/>
  <c r="CB15" i="34" s="1"/>
  <c r="CF15" i="34"/>
  <c r="D15" i="34"/>
  <c r="BA15" i="34"/>
  <c r="CH15" i="34"/>
  <c r="CC28" i="22"/>
  <c r="CD28" i="22" s="1"/>
  <c r="CF28" i="22"/>
  <c r="CH28" i="22"/>
  <c r="BT14" i="22"/>
  <c r="BV14" i="22" s="1"/>
  <c r="BU14" i="22"/>
  <c r="CG14" i="22"/>
  <c r="CE14" i="22" s="1"/>
  <c r="CF14" i="22" s="1"/>
  <c r="CG20" i="27"/>
  <c r="CE47" i="27"/>
  <c r="CC47" i="27" s="1"/>
  <c r="CD47" i="27" s="1"/>
  <c r="CH47" i="27"/>
  <c r="D47" i="27"/>
  <c r="BA47" i="27"/>
  <c r="CJ47" i="27"/>
  <c r="BU42" i="27"/>
  <c r="CJ42" i="27"/>
  <c r="CG42" i="27"/>
  <c r="BT42" i="27"/>
  <c r="CJ34" i="27"/>
  <c r="CG19" i="27"/>
  <c r="CH19" i="27" s="1"/>
  <c r="BT40" i="27"/>
  <c r="BU40" i="27"/>
  <c r="CE40" i="27"/>
  <c r="CH40" i="27"/>
  <c r="CJ40" i="27"/>
  <c r="CG33" i="27"/>
  <c r="CE33" i="27" s="1"/>
  <c r="CF33" i="27" s="1"/>
  <c r="CG18" i="27"/>
  <c r="CG13" i="27"/>
  <c r="CE21" i="27"/>
  <c r="CH21" i="27"/>
  <c r="CC34" i="27"/>
  <c r="CD34" i="27" s="1"/>
  <c r="CF34" i="27"/>
  <c r="CH14" i="27"/>
  <c r="CE14" i="27"/>
  <c r="CH34" i="27"/>
  <c r="CJ14" i="27"/>
  <c r="CJ21" i="27"/>
  <c r="CH37" i="27"/>
  <c r="CE37" i="27"/>
  <c r="CJ37" i="27"/>
  <c r="CE27" i="19"/>
  <c r="CH27" i="19"/>
  <c r="CK14" i="13"/>
  <c r="CK49" i="13"/>
  <c r="CK37" i="13"/>
  <c r="CF49" i="13"/>
  <c r="CI49" i="13"/>
  <c r="CI48" i="13"/>
  <c r="CF48" i="13"/>
  <c r="CK48" i="13"/>
  <c r="CF43" i="13"/>
  <c r="CI43" i="13"/>
  <c r="CI37" i="13"/>
  <c r="CF37" i="13"/>
  <c r="CI14" i="13"/>
  <c r="CF14" i="13"/>
  <c r="CC25" i="32"/>
  <c r="CD25" i="32" s="1"/>
  <c r="CF25" i="32"/>
  <c r="CH25" i="32"/>
  <c r="CE12" i="32"/>
  <c r="CH12" i="32"/>
  <c r="CG23" i="32"/>
  <c r="CG20" i="21"/>
  <c r="CE16" i="21"/>
  <c r="CH16" i="21"/>
  <c r="CJ16" i="21"/>
  <c r="CE11" i="32"/>
  <c r="CH11" i="32"/>
  <c r="CJ11" i="32"/>
  <c r="CG15" i="32"/>
  <c r="CE15" i="32" s="1"/>
  <c r="CF15" i="32" s="1"/>
  <c r="CH19" i="32"/>
  <c r="CE19" i="32"/>
  <c r="CJ19" i="32"/>
  <c r="CG26" i="32"/>
  <c r="CE26" i="32" s="1"/>
  <c r="CF26" i="32" s="1"/>
  <c r="CG10" i="32"/>
  <c r="CH8" i="32"/>
  <c r="CE8" i="32"/>
  <c r="CJ8" i="32"/>
  <c r="BU32" i="18"/>
  <c r="CJ39" i="30"/>
  <c r="CH39" i="30" s="1"/>
  <c r="BW39" i="30"/>
  <c r="BV39" i="30"/>
  <c r="BA39" i="30"/>
  <c r="D39" i="30"/>
  <c r="CJ40" i="30"/>
  <c r="CK40" i="30" s="1"/>
  <c r="BW40" i="30"/>
  <c r="BV40" i="30"/>
  <c r="BA40" i="30"/>
  <c r="D40" i="30"/>
  <c r="CJ36" i="30"/>
  <c r="CK36" i="30" s="1"/>
  <c r="CL36" i="30"/>
  <c r="CO36" i="30" s="1"/>
  <c r="CM36" i="30"/>
  <c r="CP36" i="30" s="1"/>
  <c r="CN36" i="30"/>
  <c r="CQ36" i="30" s="1"/>
  <c r="BW36" i="30"/>
  <c r="BV36" i="30"/>
  <c r="BA36" i="30"/>
  <c r="D36" i="30"/>
  <c r="CJ19" i="30"/>
  <c r="CK19" i="30" s="1"/>
  <c r="CL19" i="30"/>
  <c r="CO19" i="30" s="1"/>
  <c r="CM19" i="30"/>
  <c r="CP19" i="30" s="1"/>
  <c r="CN19" i="30"/>
  <c r="CQ19" i="30" s="1"/>
  <c r="BV19" i="30"/>
  <c r="BW19" i="30"/>
  <c r="BA19" i="30"/>
  <c r="D19" i="30"/>
  <c r="CJ38" i="30"/>
  <c r="CH38" i="30" s="1"/>
  <c r="CF38" i="30" s="1"/>
  <c r="CL38" i="30"/>
  <c r="CO38" i="30" s="1"/>
  <c r="CM38" i="30"/>
  <c r="CP38" i="30" s="1"/>
  <c r="CN38" i="30"/>
  <c r="CQ38" i="30" s="1"/>
  <c r="BV38" i="30"/>
  <c r="BW38" i="30"/>
  <c r="D38" i="30"/>
  <c r="D23" i="34"/>
  <c r="BV36" i="22"/>
  <c r="BA23" i="22"/>
  <c r="D16" i="22"/>
  <c r="D23" i="22"/>
  <c r="BV23" i="22"/>
  <c r="BU23" i="22"/>
  <c r="CI23" i="22"/>
  <c r="CG23" i="22" s="1"/>
  <c r="BV16" i="22"/>
  <c r="BA16" i="22"/>
  <c r="BU16" i="22"/>
  <c r="CI16" i="22"/>
  <c r="CG16" i="22" s="1"/>
  <c r="BA35" i="22"/>
  <c r="BU35" i="22"/>
  <c r="BV35" i="22"/>
  <c r="BU36" i="22"/>
  <c r="BA36" i="22"/>
  <c r="D35" i="22"/>
  <c r="CI35" i="22"/>
  <c r="CJ35" i="22" s="1"/>
  <c r="D34" i="22"/>
  <c r="BA34" i="22"/>
  <c r="BV34" i="22"/>
  <c r="BU34" i="22"/>
  <c r="CI34" i="22"/>
  <c r="CG23" i="34"/>
  <c r="CH23" i="34" s="1"/>
  <c r="BS23" i="34"/>
  <c r="BT23" i="34"/>
  <c r="BA23" i="34"/>
  <c r="CG17" i="34"/>
  <c r="CE17" i="34" s="1"/>
  <c r="BS17" i="34"/>
  <c r="BT17" i="34"/>
  <c r="D17" i="34"/>
  <c r="CI24" i="27"/>
  <c r="CG24" i="27" s="1"/>
  <c r="BU24" i="27"/>
  <c r="BV24" i="27"/>
  <c r="D24" i="27"/>
  <c r="CG22" i="34"/>
  <c r="CE22" i="34" s="1"/>
  <c r="BS22" i="34"/>
  <c r="BT22" i="34"/>
  <c r="D21" i="34"/>
  <c r="D22" i="34"/>
  <c r="BA20" i="34"/>
  <c r="BA21" i="34"/>
  <c r="BA22" i="34"/>
  <c r="CG21" i="34"/>
  <c r="CE21" i="34" s="1"/>
  <c r="BS21" i="34"/>
  <c r="BT21" i="34"/>
  <c r="BA56" i="27"/>
  <c r="BA19" i="34"/>
  <c r="CG20" i="34"/>
  <c r="CE20" i="34" s="1"/>
  <c r="BS20" i="34"/>
  <c r="BT20" i="34"/>
  <c r="D20" i="34"/>
  <c r="I19" i="34"/>
  <c r="J19" i="34"/>
  <c r="K19" i="34"/>
  <c r="L19" i="34"/>
  <c r="CG19" i="34"/>
  <c r="BT19" i="34"/>
  <c r="H19" i="34"/>
  <c r="D8" i="34"/>
  <c r="CG8" i="34"/>
  <c r="CE8" i="34" s="1"/>
  <c r="BS8" i="34"/>
  <c r="BT8" i="34"/>
  <c r="BA8" i="34"/>
  <c r="D11" i="34"/>
  <c r="BA11" i="34"/>
  <c r="CG11" i="34"/>
  <c r="CH11" i="34" s="1"/>
  <c r="BS11" i="34"/>
  <c r="BT11" i="34"/>
  <c r="BA32" i="18"/>
  <c r="BA33" i="18"/>
  <c r="BA34" i="18"/>
  <c r="BA35" i="18"/>
  <c r="BA36" i="18"/>
  <c r="D32" i="18"/>
  <c r="D33" i="18"/>
  <c r="D34" i="18"/>
  <c r="D35" i="18"/>
  <c r="D36" i="18"/>
  <c r="CI32" i="18"/>
  <c r="CG32" i="18" s="1"/>
  <c r="CI33" i="18"/>
  <c r="CJ33" i="18" s="1"/>
  <c r="CI34" i="18"/>
  <c r="CG34" i="18" s="1"/>
  <c r="CI35" i="18"/>
  <c r="CG35" i="18" s="1"/>
  <c r="CI36" i="18"/>
  <c r="CJ36" i="18" s="1"/>
  <c r="BV32" i="18"/>
  <c r="BU33" i="18"/>
  <c r="BV33" i="18"/>
  <c r="BU34" i="18"/>
  <c r="BV34" i="18"/>
  <c r="BU35" i="18"/>
  <c r="BV35" i="18"/>
  <c r="BU36" i="18"/>
  <c r="BV36" i="18"/>
  <c r="D19" i="18"/>
  <c r="BA19" i="18"/>
  <c r="BV19" i="18"/>
  <c r="BU19" i="18"/>
  <c r="CI19" i="18"/>
  <c r="CG19" i="18" s="1"/>
  <c r="CJ54" i="30"/>
  <c r="CH54" i="30" s="1"/>
  <c r="D54" i="30"/>
  <c r="BA54" i="30"/>
  <c r="BW54" i="30"/>
  <c r="CL54" i="30"/>
  <c r="CO54" i="30" s="1"/>
  <c r="CM54" i="30"/>
  <c r="CP54" i="30" s="1"/>
  <c r="CN54" i="30"/>
  <c r="CQ54" i="30" s="1"/>
  <c r="BV54" i="30"/>
  <c r="CE53" i="27"/>
  <c r="CC53" i="27" s="1"/>
  <c r="CD53" i="27" s="1"/>
  <c r="CH53" i="27"/>
  <c r="CE54" i="27"/>
  <c r="CC54" i="27" s="1"/>
  <c r="CD54" i="27" s="1"/>
  <c r="CH54" i="27"/>
  <c r="CE55" i="27"/>
  <c r="CC55" i="27" s="1"/>
  <c r="CD55" i="27" s="1"/>
  <c r="CH55" i="27"/>
  <c r="CE56" i="27"/>
  <c r="CC56" i="27" s="1"/>
  <c r="CD56" i="27" s="1"/>
  <c r="CH56" i="27"/>
  <c r="BV56" i="27"/>
  <c r="D56" i="27"/>
  <c r="CI56" i="27"/>
  <c r="CJ56" i="27" s="1"/>
  <c r="BU56" i="27"/>
  <c r="BV19" i="13"/>
  <c r="BW19" i="13"/>
  <c r="BA32" i="30"/>
  <c r="BA33" i="30"/>
  <c r="CL30" i="30"/>
  <c r="CO30" i="30" s="1"/>
  <c r="CM30" i="30"/>
  <c r="CP30" i="30" s="1"/>
  <c r="CN30" i="30"/>
  <c r="CQ30" i="30" s="1"/>
  <c r="CL32" i="30"/>
  <c r="CO32" i="30" s="1"/>
  <c r="CM32" i="30"/>
  <c r="CP32" i="30" s="1"/>
  <c r="CN32" i="30"/>
  <c r="CQ32" i="30" s="1"/>
  <c r="CL33" i="30"/>
  <c r="CO33" i="30" s="1"/>
  <c r="CM33" i="30"/>
  <c r="CP33" i="30" s="1"/>
  <c r="CN33" i="30"/>
  <c r="CQ33" i="30" s="1"/>
  <c r="CI11" i="20"/>
  <c r="CJ11" i="20" s="1"/>
  <c r="BU11" i="20"/>
  <c r="BT11" i="20"/>
  <c r="D11" i="20" s="1"/>
  <c r="CL40" i="13"/>
  <c r="CM40" i="13"/>
  <c r="CN40" i="13"/>
  <c r="CL41" i="13"/>
  <c r="CM41" i="13"/>
  <c r="CN41" i="13"/>
  <c r="D41" i="13"/>
  <c r="BA41" i="13"/>
  <c r="BW41" i="13"/>
  <c r="BV41" i="13"/>
  <c r="CJ41" i="13"/>
  <c r="CK41" i="13" s="1"/>
  <c r="CJ40" i="13"/>
  <c r="CK40" i="13" s="1"/>
  <c r="BW40" i="13"/>
  <c r="BV40" i="13"/>
  <c r="BA40" i="13"/>
  <c r="D40" i="13"/>
  <c r="BV10" i="18" l="1"/>
  <c r="D10" i="18"/>
  <c r="CJ32" i="18"/>
  <c r="CE8" i="13"/>
  <c r="CG8" i="13"/>
  <c r="CG28" i="13"/>
  <c r="CE28" i="13"/>
  <c r="CD35" i="13"/>
  <c r="CE35" i="13" s="1"/>
  <c r="CG35" i="13"/>
  <c r="CI15" i="13"/>
  <c r="BA17" i="13"/>
  <c r="CM17" i="13"/>
  <c r="CN17" i="13"/>
  <c r="BW17" i="13"/>
  <c r="CL17" i="13"/>
  <c r="D17" i="13"/>
  <c r="CG15" i="13"/>
  <c r="CF17" i="13"/>
  <c r="CI17" i="13"/>
  <c r="CF16" i="21"/>
  <c r="CC16" i="21"/>
  <c r="CD16" i="21" s="1"/>
  <c r="CF60" i="35"/>
  <c r="CC60" i="35"/>
  <c r="CD60" i="35" s="1"/>
  <c r="CF54" i="35"/>
  <c r="CC54" i="35"/>
  <c r="CD54" i="35" s="1"/>
  <c r="CF77" i="35"/>
  <c r="CC77" i="35"/>
  <c r="CD77" i="35" s="1"/>
  <c r="CF52" i="35"/>
  <c r="CC52" i="35"/>
  <c r="CD52" i="35" s="1"/>
  <c r="CF12" i="35"/>
  <c r="CC12" i="35"/>
  <c r="CD12" i="35" s="1"/>
  <c r="CF9" i="35"/>
  <c r="CC9" i="35"/>
  <c r="CD9" i="35" s="1"/>
  <c r="CF75" i="35"/>
  <c r="CC75" i="35"/>
  <c r="CD75" i="35" s="1"/>
  <c r="CF81" i="35"/>
  <c r="CC81" i="35"/>
  <c r="CD81" i="35" s="1"/>
  <c r="CF79" i="35"/>
  <c r="CC79" i="35"/>
  <c r="CD79" i="35" s="1"/>
  <c r="CF76" i="35"/>
  <c r="CC76" i="35"/>
  <c r="CD76" i="35" s="1"/>
  <c r="CF37" i="35"/>
  <c r="CC37" i="35"/>
  <c r="CD37" i="35" s="1"/>
  <c r="CF55" i="35"/>
  <c r="CC55" i="35"/>
  <c r="CD55" i="35" s="1"/>
  <c r="CF59" i="35"/>
  <c r="CC59" i="35"/>
  <c r="CD59" i="35" s="1"/>
  <c r="CF40" i="35"/>
  <c r="CC40" i="35"/>
  <c r="CD40" i="35" s="1"/>
  <c r="BA14" i="22"/>
  <c r="D14" i="22"/>
  <c r="BV28" i="22"/>
  <c r="D28" i="22"/>
  <c r="BA28" i="22"/>
  <c r="CC14" i="22"/>
  <c r="CD14" i="22" s="1"/>
  <c r="CC36" i="35"/>
  <c r="CD36" i="35" s="1"/>
  <c r="CF36" i="35"/>
  <c r="CC50" i="35"/>
  <c r="CD50" i="35" s="1"/>
  <c r="CF50" i="35"/>
  <c r="CC48" i="35"/>
  <c r="CD48" i="35" s="1"/>
  <c r="CF48" i="35"/>
  <c r="CE20" i="35"/>
  <c r="CH20" i="35"/>
  <c r="CC80" i="35"/>
  <c r="CD80" i="35" s="1"/>
  <c r="CF80" i="35"/>
  <c r="CF65" i="35"/>
  <c r="CC65" i="35"/>
  <c r="CD65" i="35" s="1"/>
  <c r="CF71" i="35"/>
  <c r="CC71" i="35"/>
  <c r="CD71" i="35" s="1"/>
  <c r="CF35" i="35"/>
  <c r="CC35" i="35"/>
  <c r="CD35" i="35" s="1"/>
  <c r="CH10" i="18"/>
  <c r="CE10" i="18"/>
  <c r="CG19" i="13"/>
  <c r="CD19" i="13"/>
  <c r="CE19" i="13" s="1"/>
  <c r="CG18" i="13"/>
  <c r="CD18" i="13"/>
  <c r="CE18" i="13" s="1"/>
  <c r="CD16" i="13"/>
  <c r="CE16" i="13" s="1"/>
  <c r="CG16" i="13"/>
  <c r="CE8" i="19"/>
  <c r="CH8" i="19"/>
  <c r="BA8" i="19"/>
  <c r="BV8" i="19"/>
  <c r="D8" i="19"/>
  <c r="CD15" i="34"/>
  <c r="CH14" i="22"/>
  <c r="CJ34" i="22"/>
  <c r="CG34" i="22"/>
  <c r="CE20" i="27"/>
  <c r="CH20" i="27"/>
  <c r="CF47" i="27"/>
  <c r="CH33" i="27"/>
  <c r="D42" i="27"/>
  <c r="BV42" i="27"/>
  <c r="BA42" i="27"/>
  <c r="CE42" i="27"/>
  <c r="CH42" i="27"/>
  <c r="BV40" i="27"/>
  <c r="BA40" i="27"/>
  <c r="D40" i="27"/>
  <c r="CE19" i="27"/>
  <c r="CC19" i="27" s="1"/>
  <c r="CD19" i="27" s="1"/>
  <c r="CF40" i="27"/>
  <c r="CC40" i="27"/>
  <c r="CD40" i="27" s="1"/>
  <c r="CC33" i="27"/>
  <c r="CD33" i="27" s="1"/>
  <c r="CH18" i="27"/>
  <c r="CE18" i="27"/>
  <c r="CH13" i="27"/>
  <c r="CE13" i="27"/>
  <c r="CF14" i="27"/>
  <c r="CC14" i="27"/>
  <c r="CD14" i="27" s="1"/>
  <c r="CF21" i="27"/>
  <c r="CC21" i="27"/>
  <c r="CD21" i="27" s="1"/>
  <c r="CF37" i="27"/>
  <c r="CC37" i="27"/>
  <c r="CD37" i="27" s="1"/>
  <c r="CC27" i="19"/>
  <c r="CD27" i="19" s="1"/>
  <c r="CF27" i="19"/>
  <c r="CD49" i="13"/>
  <c r="CE49" i="13" s="1"/>
  <c r="CG49" i="13"/>
  <c r="CD48" i="13"/>
  <c r="CE48" i="13" s="1"/>
  <c r="CG48" i="13"/>
  <c r="CD43" i="13"/>
  <c r="CE43" i="13" s="1"/>
  <c r="CG43" i="13"/>
  <c r="CD37" i="13"/>
  <c r="CE37" i="13" s="1"/>
  <c r="CG37" i="13"/>
  <c r="CD14" i="13"/>
  <c r="CE14" i="13" s="1"/>
  <c r="CG14" i="13"/>
  <c r="CF12" i="32"/>
  <c r="CC12" i="32"/>
  <c r="CD12" i="32" s="1"/>
  <c r="CC26" i="32"/>
  <c r="CD26" i="32" s="1"/>
  <c r="CH15" i="32"/>
  <c r="CC15" i="32"/>
  <c r="CD15" i="32" s="1"/>
  <c r="CE23" i="32"/>
  <c r="CH23" i="32"/>
  <c r="CH20" i="21"/>
  <c r="CE20" i="21"/>
  <c r="CC11" i="32"/>
  <c r="CD11" i="32" s="1"/>
  <c r="CF11" i="32"/>
  <c r="CH26" i="32"/>
  <c r="CC19" i="32"/>
  <c r="CD19" i="32" s="1"/>
  <c r="CF19" i="32"/>
  <c r="CE10" i="32"/>
  <c r="CH10" i="32"/>
  <c r="CF8" i="32"/>
  <c r="CC8" i="32"/>
  <c r="CD8" i="32" s="1"/>
  <c r="D36" i="22"/>
  <c r="CK39" i="30"/>
  <c r="CI39" i="30"/>
  <c r="CF39" i="30"/>
  <c r="CH40" i="30"/>
  <c r="CI40" i="30" s="1"/>
  <c r="CH36" i="30"/>
  <c r="CH19" i="30"/>
  <c r="CI19" i="30" s="1"/>
  <c r="CK38" i="30"/>
  <c r="CD38" i="30"/>
  <c r="CE38" i="30" s="1"/>
  <c r="CG38" i="30"/>
  <c r="CI38" i="30"/>
  <c r="CG11" i="20"/>
  <c r="CH11" i="20" s="1"/>
  <c r="CJ35" i="18"/>
  <c r="BA11" i="20"/>
  <c r="CK54" i="30"/>
  <c r="CG36" i="18"/>
  <c r="CH41" i="13"/>
  <c r="CF41" i="13" s="1"/>
  <c r="CG41" i="13" s="1"/>
  <c r="CJ34" i="18"/>
  <c r="CJ19" i="18"/>
  <c r="CE23" i="34"/>
  <c r="CF23" i="34" s="1"/>
  <c r="CE23" i="22"/>
  <c r="CH23" i="22"/>
  <c r="CJ23" i="22"/>
  <c r="CE16" i="22"/>
  <c r="CH16" i="22"/>
  <c r="CJ16" i="22"/>
  <c r="CG33" i="18"/>
  <c r="CC17" i="34"/>
  <c r="CF17" i="34"/>
  <c r="CH17" i="34"/>
  <c r="CH24" i="27"/>
  <c r="CE24" i="27"/>
  <c r="CJ24" i="27"/>
  <c r="CF55" i="27"/>
  <c r="CF53" i="27"/>
  <c r="CC22" i="34"/>
  <c r="CF22" i="34"/>
  <c r="CH22" i="34"/>
  <c r="CF54" i="27"/>
  <c r="CF56" i="27"/>
  <c r="CC21" i="34"/>
  <c r="CF21" i="34"/>
  <c r="CH21" i="34"/>
  <c r="CC8" i="34"/>
  <c r="CF8" i="34"/>
  <c r="CE11" i="34"/>
  <c r="CC11" i="34" s="1"/>
  <c r="CD11" i="34" s="1"/>
  <c r="CH8" i="34"/>
  <c r="BS19" i="34"/>
  <c r="E19" i="34" s="1"/>
  <c r="CF20" i="34"/>
  <c r="CC20" i="34"/>
  <c r="CE19" i="34"/>
  <c r="CH19" i="34"/>
  <c r="CH20" i="34"/>
  <c r="G19" i="34"/>
  <c r="CE32" i="18"/>
  <c r="CH32" i="18"/>
  <c r="CE35" i="18"/>
  <c r="CH35" i="18"/>
  <c r="CH34" i="18"/>
  <c r="CE34" i="18"/>
  <c r="CH19" i="18"/>
  <c r="CE19" i="18"/>
  <c r="CF54" i="30"/>
  <c r="CI54" i="30"/>
  <c r="BV11" i="20"/>
  <c r="CH40" i="13"/>
  <c r="BA29" i="18"/>
  <c r="BA30" i="18"/>
  <c r="BA31" i="18"/>
  <c r="D29" i="18"/>
  <c r="D30" i="18"/>
  <c r="D31" i="18"/>
  <c r="CI29" i="18"/>
  <c r="CJ29" i="18" s="1"/>
  <c r="CI30" i="18"/>
  <c r="CG30" i="18" s="1"/>
  <c r="CI31" i="18"/>
  <c r="CG31" i="18" s="1"/>
  <c r="BU29" i="18"/>
  <c r="BV29" i="18"/>
  <c r="BU30" i="18"/>
  <c r="BV30" i="18"/>
  <c r="BU31" i="18"/>
  <c r="BV31" i="18"/>
  <c r="D26" i="18"/>
  <c r="AM1" i="34"/>
  <c r="AN1" i="34"/>
  <c r="AO1" i="34"/>
  <c r="AP1" i="34"/>
  <c r="AQ1" i="34"/>
  <c r="AR1" i="34"/>
  <c r="AS1" i="34"/>
  <c r="AT1" i="34"/>
  <c r="AU1" i="34"/>
  <c r="AV1" i="34"/>
  <c r="AW1" i="34"/>
  <c r="AX1" i="34"/>
  <c r="AY1" i="34"/>
  <c r="AZ1" i="34"/>
  <c r="BA9" i="34"/>
  <c r="BA10" i="34"/>
  <c r="BA13" i="34"/>
  <c r="BA14" i="34"/>
  <c r="BA16" i="34"/>
  <c r="BA18" i="34"/>
  <c r="D19" i="34"/>
  <c r="CG18" i="34"/>
  <c r="CE18" i="34" s="1"/>
  <c r="CF18" i="34" s="1"/>
  <c r="BT18" i="34"/>
  <c r="BS18" i="34"/>
  <c r="D18" i="34"/>
  <c r="CG16" i="34"/>
  <c r="CE16" i="34" s="1"/>
  <c r="BT16" i="34"/>
  <c r="BS16" i="34"/>
  <c r="D16" i="34"/>
  <c r="CG14" i="34"/>
  <c r="CH14" i="34" s="1"/>
  <c r="BT14" i="34"/>
  <c r="BS14" i="34"/>
  <c r="D14" i="34"/>
  <c r="CG13" i="34"/>
  <c r="CH13" i="34" s="1"/>
  <c r="BT13" i="34"/>
  <c r="BS13" i="34"/>
  <c r="D13" i="34"/>
  <c r="CG12" i="34"/>
  <c r="CE12" i="34" s="1"/>
  <c r="BS12" i="34"/>
  <c r="BR12" i="34"/>
  <c r="D12" i="34" s="1"/>
  <c r="CG10" i="34"/>
  <c r="CE10" i="34" s="1"/>
  <c r="BT10" i="34"/>
  <c r="BS10" i="34"/>
  <c r="D10" i="34"/>
  <c r="CG9" i="34"/>
  <c r="CE9" i="34" s="1"/>
  <c r="BT9" i="34"/>
  <c r="BS9" i="34"/>
  <c r="D9" i="34"/>
  <c r="CG7" i="34"/>
  <c r="CH7" i="34" s="1"/>
  <c r="BS7" i="34"/>
  <c r="BR7" i="34"/>
  <c r="BA7" i="34" s="1"/>
  <c r="AL1" i="34"/>
  <c r="AK1" i="34"/>
  <c r="AJ1" i="34"/>
  <c r="AI1" i="34"/>
  <c r="AH1" i="34"/>
  <c r="AG1" i="34"/>
  <c r="AF1" i="34"/>
  <c r="AE1" i="34"/>
  <c r="AD1" i="34"/>
  <c r="AC1" i="34"/>
  <c r="AB1" i="34"/>
  <c r="AA1" i="34"/>
  <c r="Z1" i="34"/>
  <c r="Y1" i="34"/>
  <c r="X1" i="34"/>
  <c r="W1" i="34"/>
  <c r="V1" i="34"/>
  <c r="U1" i="34"/>
  <c r="T1" i="34"/>
  <c r="S1" i="34"/>
  <c r="R1" i="34"/>
  <c r="Q1" i="34"/>
  <c r="P1" i="34"/>
  <c r="O1" i="34"/>
  <c r="N1" i="34"/>
  <c r="M1" i="34"/>
  <c r="L1" i="34"/>
  <c r="K1" i="34"/>
  <c r="J1" i="34"/>
  <c r="I1" i="34"/>
  <c r="H1" i="34"/>
  <c r="G1" i="34"/>
  <c r="F1" i="34"/>
  <c r="E1" i="34"/>
  <c r="D44" i="30"/>
  <c r="BA44" i="30"/>
  <c r="BW44" i="30"/>
  <c r="CL44" i="30"/>
  <c r="CO44" i="30" s="1"/>
  <c r="CM44" i="30"/>
  <c r="CP44" i="30" s="1"/>
  <c r="CN44" i="30"/>
  <c r="CQ44" i="30" s="1"/>
  <c r="BV44" i="30"/>
  <c r="CJ44" i="30"/>
  <c r="CH44" i="30" s="1"/>
  <c r="CN28" i="30"/>
  <c r="CQ28" i="30" s="1"/>
  <c r="BT22" i="22"/>
  <c r="D22" i="22" s="1"/>
  <c r="BT8" i="22"/>
  <c r="D8" i="22" s="1"/>
  <c r="CI23" i="19"/>
  <c r="CJ23" i="19" s="1"/>
  <c r="BT23" i="19"/>
  <c r="BU23" i="19"/>
  <c r="BU24" i="19"/>
  <c r="BV24" i="19"/>
  <c r="BU25" i="19"/>
  <c r="BV25" i="19"/>
  <c r="BU25" i="21"/>
  <c r="BV25" i="21"/>
  <c r="CI25" i="21"/>
  <c r="CG25" i="21" s="1"/>
  <c r="CE21" i="21"/>
  <c r="CC21" i="21" s="1"/>
  <c r="CD21" i="21" s="1"/>
  <c r="CH21" i="21"/>
  <c r="CE22" i="21"/>
  <c r="CF22" i="21" s="1"/>
  <c r="CH22" i="21"/>
  <c r="CE23" i="21"/>
  <c r="CF23" i="21" s="1"/>
  <c r="CH23" i="21"/>
  <c r="CE24" i="21"/>
  <c r="CC24" i="21" s="1"/>
  <c r="CD24" i="21" s="1"/>
  <c r="CH24" i="21"/>
  <c r="D24" i="21"/>
  <c r="BA24" i="21"/>
  <c r="BV24" i="21"/>
  <c r="BU24" i="21"/>
  <c r="CI24" i="21"/>
  <c r="CJ24" i="21" s="1"/>
  <c r="D23" i="21"/>
  <c r="BA23" i="21"/>
  <c r="BV23" i="21"/>
  <c r="BU23" i="21"/>
  <c r="CI23" i="21"/>
  <c r="CJ23" i="21" s="1"/>
  <c r="D22" i="21"/>
  <c r="BA22" i="21"/>
  <c r="BV22" i="21"/>
  <c r="BU22" i="21"/>
  <c r="CI22" i="21"/>
  <c r="CJ22" i="21" s="1"/>
  <c r="BT8" i="21"/>
  <c r="BV8" i="21" s="1"/>
  <c r="D33" i="30"/>
  <c r="CJ32" i="30"/>
  <c r="CK32" i="30" s="1"/>
  <c r="CJ33" i="30"/>
  <c r="CK33" i="30" s="1"/>
  <c r="BV32" i="30"/>
  <c r="BW32" i="30"/>
  <c r="BV33" i="30"/>
  <c r="BW33" i="30"/>
  <c r="D32" i="30"/>
  <c r="D30" i="30"/>
  <c r="BA30" i="30"/>
  <c r="BV30" i="30"/>
  <c r="BW30" i="30"/>
  <c r="CJ30" i="30"/>
  <c r="CH30" i="30" s="1"/>
  <c r="CF30" i="30" s="1"/>
  <c r="BW47" i="13"/>
  <c r="CL47" i="13"/>
  <c r="CM47" i="13"/>
  <c r="CN47" i="13"/>
  <c r="BV47" i="13"/>
  <c r="CJ47" i="13"/>
  <c r="CH47" i="13" s="1"/>
  <c r="BA47" i="13"/>
  <c r="D47" i="13"/>
  <c r="BW45" i="13"/>
  <c r="CL45" i="13"/>
  <c r="CM45" i="13"/>
  <c r="CN45" i="13"/>
  <c r="BV45" i="13"/>
  <c r="CJ45" i="13"/>
  <c r="CH45" i="13" s="1"/>
  <c r="CI45" i="13" s="1"/>
  <c r="BA45" i="13"/>
  <c r="D45" i="13"/>
  <c r="BV26" i="19"/>
  <c r="BU26" i="19"/>
  <c r="CI26" i="19"/>
  <c r="CJ26" i="19" s="1"/>
  <c r="BA26" i="19"/>
  <c r="D26" i="19"/>
  <c r="CI28" i="27"/>
  <c r="CJ28" i="27" s="1"/>
  <c r="CI29" i="27"/>
  <c r="CJ29" i="27" s="1"/>
  <c r="D28" i="27"/>
  <c r="BA28" i="27"/>
  <c r="BV28" i="27"/>
  <c r="BU28" i="27"/>
  <c r="D25" i="27"/>
  <c r="BA25" i="27"/>
  <c r="BV25" i="27"/>
  <c r="BU25" i="27"/>
  <c r="CI25" i="27"/>
  <c r="CJ25" i="27" s="1"/>
  <c r="CI44" i="27"/>
  <c r="CJ44" i="27" s="1"/>
  <c r="D44" i="27"/>
  <c r="BA44" i="27"/>
  <c r="BV44" i="27"/>
  <c r="BU44" i="27"/>
  <c r="BA50" i="30"/>
  <c r="D50" i="30"/>
  <c r="CJ50" i="30"/>
  <c r="CK50" i="30" s="1"/>
  <c r="CL50" i="30"/>
  <c r="CO50" i="30" s="1"/>
  <c r="CM50" i="30"/>
  <c r="CP50" i="30" s="1"/>
  <c r="CN50" i="30"/>
  <c r="CQ50" i="30" s="1"/>
  <c r="BV50" i="30"/>
  <c r="BW50" i="30"/>
  <c r="D17" i="22"/>
  <c r="BA17" i="22"/>
  <c r="BV17" i="22"/>
  <c r="BU17" i="22"/>
  <c r="CI17" i="22"/>
  <c r="CG17" i="22" s="1"/>
  <c r="CJ10" i="30"/>
  <c r="CH10" i="30" s="1"/>
  <c r="BV10" i="30"/>
  <c r="BU10" i="30"/>
  <c r="BA26" i="18"/>
  <c r="BS31" i="27"/>
  <c r="CI31" i="27" s="1"/>
  <c r="BW18" i="30"/>
  <c r="CL18" i="30"/>
  <c r="CO18" i="30" s="1"/>
  <c r="CM18" i="30"/>
  <c r="CP18" i="30" s="1"/>
  <c r="CN18" i="30"/>
  <c r="CQ18" i="30" s="1"/>
  <c r="BV18" i="30"/>
  <c r="CJ18" i="30"/>
  <c r="CK18" i="30" s="1"/>
  <c r="BA18" i="30"/>
  <c r="D18" i="30"/>
  <c r="D35" i="30"/>
  <c r="BV35" i="30"/>
  <c r="CJ35" i="30"/>
  <c r="CH35" i="30" s="1"/>
  <c r="BA35" i="30"/>
  <c r="BW35" i="30"/>
  <c r="CL35" i="30"/>
  <c r="CO35" i="30" s="1"/>
  <c r="CM35" i="30"/>
  <c r="CP35" i="30" s="1"/>
  <c r="CN35" i="30"/>
  <c r="CQ35" i="30" s="1"/>
  <c r="BA13" i="18"/>
  <c r="BA55" i="27"/>
  <c r="BV55" i="27"/>
  <c r="BU55" i="27"/>
  <c r="CI55" i="27"/>
  <c r="CJ55" i="27" s="1"/>
  <c r="D55" i="27"/>
  <c r="CD17" i="27"/>
  <c r="CF17" i="27"/>
  <c r="CI17" i="27"/>
  <c r="CJ17" i="27" s="1"/>
  <c r="CI22" i="27"/>
  <c r="CG22" i="27" s="1"/>
  <c r="CE22" i="27" s="1"/>
  <c r="CI23" i="27"/>
  <c r="CG23" i="27" s="1"/>
  <c r="CI26" i="27"/>
  <c r="CG26" i="27" s="1"/>
  <c r="CI27" i="27"/>
  <c r="CG27" i="27" s="1"/>
  <c r="CI30" i="27"/>
  <c r="CJ30" i="27" s="1"/>
  <c r="CI35" i="27"/>
  <c r="CG35" i="27" s="1"/>
  <c r="CI36" i="27"/>
  <c r="CG36" i="27" s="1"/>
  <c r="CC38" i="27"/>
  <c r="CD38" i="27" s="1"/>
  <c r="CI39" i="27"/>
  <c r="CG39" i="27" s="1"/>
  <c r="CI41" i="27"/>
  <c r="CJ41" i="27" s="1"/>
  <c r="CI43" i="27"/>
  <c r="CJ43" i="27" s="1"/>
  <c r="CI45" i="27"/>
  <c r="CJ45" i="27" s="1"/>
  <c r="CI15" i="18"/>
  <c r="CG15" i="18" s="1"/>
  <c r="CI16" i="18"/>
  <c r="CG16" i="18" s="1"/>
  <c r="CI17" i="18"/>
  <c r="CG17" i="18" s="1"/>
  <c r="CI18" i="18"/>
  <c r="CJ18" i="18" s="1"/>
  <c r="CI20" i="18"/>
  <c r="CJ20" i="18" s="1"/>
  <c r="CI21" i="18"/>
  <c r="CG21" i="18" s="1"/>
  <c r="D15" i="18"/>
  <c r="D16" i="18"/>
  <c r="D17" i="18"/>
  <c r="D18" i="18"/>
  <c r="D20" i="18"/>
  <c r="D21" i="18"/>
  <c r="BU15" i="18"/>
  <c r="BV15" i="18"/>
  <c r="BU16" i="18"/>
  <c r="BV16" i="18"/>
  <c r="BU17" i="18"/>
  <c r="BV17" i="18"/>
  <c r="BU18" i="18"/>
  <c r="BV18" i="18"/>
  <c r="BU20" i="18"/>
  <c r="BV20" i="18"/>
  <c r="BU21" i="18"/>
  <c r="BV21" i="18"/>
  <c r="BA15" i="18"/>
  <c r="BA16" i="18"/>
  <c r="BA17" i="18"/>
  <c r="BA18" i="18"/>
  <c r="BA20" i="18"/>
  <c r="BA21" i="18"/>
  <c r="BV21" i="21"/>
  <c r="BA21" i="21"/>
  <c r="D21" i="21"/>
  <c r="CI21" i="21"/>
  <c r="CJ21" i="21" s="1"/>
  <c r="BU21" i="21"/>
  <c r="BU9" i="18"/>
  <c r="D13" i="22"/>
  <c r="BA13" i="22"/>
  <c r="BV13" i="22"/>
  <c r="BU13" i="22"/>
  <c r="CI13" i="22"/>
  <c r="CJ13" i="22" s="1"/>
  <c r="D7" i="13"/>
  <c r="CI33" i="22"/>
  <c r="CJ33" i="22" s="1"/>
  <c r="BA33" i="22"/>
  <c r="BV33" i="22"/>
  <c r="BU33" i="22"/>
  <c r="D33" i="22"/>
  <c r="D21" i="27"/>
  <c r="BA21" i="27"/>
  <c r="BV21" i="27"/>
  <c r="BU21" i="27"/>
  <c r="D32" i="27"/>
  <c r="BA32" i="27"/>
  <c r="BV32" i="27"/>
  <c r="BU32" i="27"/>
  <c r="CI32" i="27"/>
  <c r="CJ32" i="27" s="1"/>
  <c r="BT17" i="27"/>
  <c r="D17" i="27" s="1"/>
  <c r="BV13" i="18"/>
  <c r="BT11" i="18"/>
  <c r="D44" i="13"/>
  <c r="BA44" i="13"/>
  <c r="BW44" i="13"/>
  <c r="CL44" i="13"/>
  <c r="CM44" i="13"/>
  <c r="CN44" i="13"/>
  <c r="BV44" i="13"/>
  <c r="CJ44" i="13"/>
  <c r="CH44" i="13" s="1"/>
  <c r="CI44" i="13" s="1"/>
  <c r="BA9" i="30"/>
  <c r="CL7" i="13"/>
  <c r="CM7" i="13"/>
  <c r="CN7" i="13"/>
  <c r="CL9" i="13"/>
  <c r="CM9" i="13"/>
  <c r="CN9" i="13"/>
  <c r="CL10" i="13"/>
  <c r="CM10" i="13"/>
  <c r="CN10" i="13"/>
  <c r="CL11" i="13"/>
  <c r="CM11" i="13"/>
  <c r="CN11" i="13"/>
  <c r="CL12" i="13"/>
  <c r="CM12" i="13"/>
  <c r="CN12" i="13"/>
  <c r="CL20" i="13"/>
  <c r="CM20" i="13"/>
  <c r="CN20" i="13"/>
  <c r="CL21" i="13"/>
  <c r="CM21" i="13"/>
  <c r="CN21" i="13"/>
  <c r="CL23" i="13"/>
  <c r="CM23" i="13"/>
  <c r="CN23" i="13"/>
  <c r="CL27" i="13"/>
  <c r="CM27" i="13"/>
  <c r="CN27" i="13"/>
  <c r="CL13" i="13"/>
  <c r="CM13" i="13"/>
  <c r="CN13" i="13"/>
  <c r="CL29" i="13"/>
  <c r="CM29" i="13"/>
  <c r="CN29" i="13"/>
  <c r="CL32" i="13"/>
  <c r="CM32" i="13"/>
  <c r="CN32" i="13"/>
  <c r="CL33" i="13"/>
  <c r="CM33" i="13"/>
  <c r="CN33" i="13"/>
  <c r="CL34" i="13"/>
  <c r="CM34" i="13"/>
  <c r="CN34" i="13"/>
  <c r="CL36" i="13"/>
  <c r="CM36" i="13"/>
  <c r="CN36" i="13"/>
  <c r="CL38" i="13"/>
  <c r="CM38" i="13"/>
  <c r="CN38" i="13"/>
  <c r="CL42" i="13"/>
  <c r="CM42" i="13"/>
  <c r="CN42" i="13"/>
  <c r="CL22" i="13"/>
  <c r="CM22" i="13"/>
  <c r="CN22" i="13"/>
  <c r="CL26" i="13"/>
  <c r="CM26" i="13"/>
  <c r="CN26" i="13"/>
  <c r="CN8" i="30"/>
  <c r="CQ8" i="30" s="1"/>
  <c r="CN9" i="30"/>
  <c r="CQ9" i="30" s="1"/>
  <c r="CN13" i="30"/>
  <c r="CQ13" i="30" s="1"/>
  <c r="CN15" i="30"/>
  <c r="CQ15" i="30" s="1"/>
  <c r="CN17" i="30"/>
  <c r="CQ17" i="30" s="1"/>
  <c r="CN20" i="30"/>
  <c r="CQ20" i="30" s="1"/>
  <c r="CN22" i="30"/>
  <c r="CQ22" i="30" s="1"/>
  <c r="CN24" i="30"/>
  <c r="CQ24" i="30" s="1"/>
  <c r="CN26" i="30"/>
  <c r="CQ26" i="30" s="1"/>
  <c r="CN34" i="30"/>
  <c r="CQ34" i="30" s="1"/>
  <c r="CN31" i="30"/>
  <c r="CQ31" i="30" s="1"/>
  <c r="CN29" i="30"/>
  <c r="CQ29" i="30" s="1"/>
  <c r="CN11" i="30"/>
  <c r="CQ11" i="30" s="1"/>
  <c r="CN37" i="30"/>
  <c r="CQ37" i="30" s="1"/>
  <c r="CN42" i="30"/>
  <c r="CQ42" i="30" s="1"/>
  <c r="CN43" i="30"/>
  <c r="CQ43" i="30" s="1"/>
  <c r="CN45" i="30"/>
  <c r="CQ45" i="30" s="1"/>
  <c r="CN46" i="30"/>
  <c r="CQ46" i="30" s="1"/>
  <c r="CN47" i="30"/>
  <c r="CQ47" i="30" s="1"/>
  <c r="CN51" i="30"/>
  <c r="CQ51" i="30" s="1"/>
  <c r="CN52" i="30"/>
  <c r="CQ52" i="30" s="1"/>
  <c r="CN53" i="30"/>
  <c r="CQ53" i="30" s="1"/>
  <c r="CN7" i="30"/>
  <c r="CQ7" i="30" s="1"/>
  <c r="CM8" i="30"/>
  <c r="CP8" i="30" s="1"/>
  <c r="CM9" i="30"/>
  <c r="CP9" i="30" s="1"/>
  <c r="CM13" i="30"/>
  <c r="CP13" i="30" s="1"/>
  <c r="CM15" i="30"/>
  <c r="CP15" i="30" s="1"/>
  <c r="CM17" i="30"/>
  <c r="CP17" i="30" s="1"/>
  <c r="CM20" i="30"/>
  <c r="CP20" i="30" s="1"/>
  <c r="CM22" i="30"/>
  <c r="CP22" i="30" s="1"/>
  <c r="CM24" i="30"/>
  <c r="CP24" i="30" s="1"/>
  <c r="CM26" i="30"/>
  <c r="CP26" i="30" s="1"/>
  <c r="CM34" i="30"/>
  <c r="CP34" i="30" s="1"/>
  <c r="CM31" i="30"/>
  <c r="CP31" i="30" s="1"/>
  <c r="CM28" i="30"/>
  <c r="CP28" i="30" s="1"/>
  <c r="CM29" i="30"/>
  <c r="CP29" i="30" s="1"/>
  <c r="CM11" i="30"/>
  <c r="CP11" i="30" s="1"/>
  <c r="CM37" i="30"/>
  <c r="CP37" i="30" s="1"/>
  <c r="CM42" i="30"/>
  <c r="CP42" i="30" s="1"/>
  <c r="CM43" i="30"/>
  <c r="CP43" i="30" s="1"/>
  <c r="CM45" i="30"/>
  <c r="CP45" i="30" s="1"/>
  <c r="CM46" i="30"/>
  <c r="CP46" i="30" s="1"/>
  <c r="CM47" i="30"/>
  <c r="CP47" i="30" s="1"/>
  <c r="CM51" i="30"/>
  <c r="CP51" i="30" s="1"/>
  <c r="CM52" i="30"/>
  <c r="CP52" i="30" s="1"/>
  <c r="CM53" i="30"/>
  <c r="CP53" i="30" s="1"/>
  <c r="CM7" i="30"/>
  <c r="CP7" i="30" s="1"/>
  <c r="CL8" i="30"/>
  <c r="CO8" i="30" s="1"/>
  <c r="CL9" i="30"/>
  <c r="CO9" i="30" s="1"/>
  <c r="CL13" i="30"/>
  <c r="CO13" i="30" s="1"/>
  <c r="CL15" i="30"/>
  <c r="CO15" i="30" s="1"/>
  <c r="CL17" i="30"/>
  <c r="CO17" i="30" s="1"/>
  <c r="CL20" i="30"/>
  <c r="CO20" i="30" s="1"/>
  <c r="CL22" i="30"/>
  <c r="CO22" i="30" s="1"/>
  <c r="CL24" i="30"/>
  <c r="CO24" i="30" s="1"/>
  <c r="CL26" i="30"/>
  <c r="CO26" i="30" s="1"/>
  <c r="CL34" i="30"/>
  <c r="CO34" i="30" s="1"/>
  <c r="CL31" i="30"/>
  <c r="CO31" i="30" s="1"/>
  <c r="CL28" i="30"/>
  <c r="CO28" i="30" s="1"/>
  <c r="CL29" i="30"/>
  <c r="CO29" i="30" s="1"/>
  <c r="CL11" i="30"/>
  <c r="CO11" i="30" s="1"/>
  <c r="CL37" i="30"/>
  <c r="CO37" i="30" s="1"/>
  <c r="CL42" i="30"/>
  <c r="CO42" i="30" s="1"/>
  <c r="CL43" i="30"/>
  <c r="CO43" i="30" s="1"/>
  <c r="CL45" i="30"/>
  <c r="CO45" i="30" s="1"/>
  <c r="CL46" i="30"/>
  <c r="CO46" i="30" s="1"/>
  <c r="CL47" i="30"/>
  <c r="CO47" i="30" s="1"/>
  <c r="CL51" i="30"/>
  <c r="CO51" i="30" s="1"/>
  <c r="CL52" i="30"/>
  <c r="CO52" i="30" s="1"/>
  <c r="CL53" i="30"/>
  <c r="CO53" i="30" s="1"/>
  <c r="CL7" i="30"/>
  <c r="CO7" i="30" s="1"/>
  <c r="BV54" i="27"/>
  <c r="BU54" i="27"/>
  <c r="CI54" i="27"/>
  <c r="CJ54" i="27" s="1"/>
  <c r="BA54" i="27"/>
  <c r="D54" i="27"/>
  <c r="BV27" i="18"/>
  <c r="BU27" i="18"/>
  <c r="CI27" i="18"/>
  <c r="CJ27" i="18" s="1"/>
  <c r="BA27" i="18"/>
  <c r="D27" i="18"/>
  <c r="BA8" i="18"/>
  <c r="BV8" i="18"/>
  <c r="BU8" i="18"/>
  <c r="CI8" i="18"/>
  <c r="CG8" i="18" s="1"/>
  <c r="D8" i="18"/>
  <c r="BT7" i="18"/>
  <c r="BU7" i="18"/>
  <c r="CI7" i="18"/>
  <c r="CJ7" i="18" s="1"/>
  <c r="D9" i="18"/>
  <c r="BA9" i="18"/>
  <c r="BV9" i="18"/>
  <c r="CI9" i="18"/>
  <c r="CJ9" i="18" s="1"/>
  <c r="BU11" i="18"/>
  <c r="CI11" i="18"/>
  <c r="CG11" i="18" s="1"/>
  <c r="D12" i="18"/>
  <c r="BA12" i="18"/>
  <c r="BU12" i="18"/>
  <c r="BV12" i="18"/>
  <c r="CI12" i="18"/>
  <c r="CJ12" i="18" s="1"/>
  <c r="D13" i="18"/>
  <c r="BU13" i="18"/>
  <c r="CI13" i="18"/>
  <c r="CG13" i="18" s="1"/>
  <c r="D22" i="18"/>
  <c r="BA22" i="18"/>
  <c r="BU22" i="18"/>
  <c r="BV22" i="18"/>
  <c r="CI22" i="18"/>
  <c r="CG22" i="18" s="1"/>
  <c r="CE22" i="18" s="1"/>
  <c r="D23" i="18"/>
  <c r="BA23" i="18"/>
  <c r="BU23" i="18"/>
  <c r="BV23" i="18"/>
  <c r="CI23" i="18"/>
  <c r="CG23" i="18" s="1"/>
  <c r="D24" i="18"/>
  <c r="BA24" i="18"/>
  <c r="BU24" i="18"/>
  <c r="BV24" i="18"/>
  <c r="CI24" i="18"/>
  <c r="CJ24" i="18" s="1"/>
  <c r="D25" i="18"/>
  <c r="BA25" i="18"/>
  <c r="BU25" i="18"/>
  <c r="BV25" i="18"/>
  <c r="CI25" i="18"/>
  <c r="CJ25" i="18" s="1"/>
  <c r="CI26" i="18"/>
  <c r="CJ26" i="18" s="1"/>
  <c r="BV26" i="18"/>
  <c r="BT28" i="18"/>
  <c r="D28" i="18" s="1"/>
  <c r="BU28" i="18"/>
  <c r="CI28" i="18"/>
  <c r="CG28" i="18" s="1"/>
  <c r="CE28" i="18" s="1"/>
  <c r="D14" i="18"/>
  <c r="BA14" i="18"/>
  <c r="BU14" i="18"/>
  <c r="BV14" i="18"/>
  <c r="CI14" i="18"/>
  <c r="CG14" i="18" s="1"/>
  <c r="BA53" i="30"/>
  <c r="BW53" i="30"/>
  <c r="BV53" i="30"/>
  <c r="CJ53" i="30"/>
  <c r="CK53" i="30" s="1"/>
  <c r="D53" i="30"/>
  <c r="BV25" i="13"/>
  <c r="D27" i="32"/>
  <c r="BA27" i="32"/>
  <c r="BU27" i="32"/>
  <c r="BV27" i="32"/>
  <c r="CI27" i="32"/>
  <c r="CG27" i="32" s="1"/>
  <c r="CJ52" i="30"/>
  <c r="CH52" i="30" s="1"/>
  <c r="BV52" i="30"/>
  <c r="D22" i="13"/>
  <c r="D26" i="13"/>
  <c r="BW52" i="30"/>
  <c r="BA52" i="30"/>
  <c r="BU26" i="18"/>
  <c r="CE19" i="21"/>
  <c r="CF19" i="21" s="1"/>
  <c r="CH19" i="21"/>
  <c r="CI19" i="21"/>
  <c r="CJ19" i="21" s="1"/>
  <c r="D19" i="21"/>
  <c r="BA19" i="21"/>
  <c r="BV19" i="21"/>
  <c r="BU19" i="21"/>
  <c r="D48" i="27"/>
  <c r="AN1" i="22"/>
  <c r="AM1" i="22"/>
  <c r="AL1" i="22"/>
  <c r="AK1" i="22"/>
  <c r="AJ1" i="22"/>
  <c r="AI1" i="22"/>
  <c r="AH1" i="22"/>
  <c r="AG1" i="22"/>
  <c r="AF1" i="22"/>
  <c r="AE1" i="22"/>
  <c r="AD1" i="22"/>
  <c r="AC1" i="22"/>
  <c r="AB1" i="22"/>
  <c r="AA1" i="22"/>
  <c r="Z1" i="22"/>
  <c r="Y1" i="22"/>
  <c r="X1" i="22"/>
  <c r="W1" i="22"/>
  <c r="V1" i="22"/>
  <c r="U1" i="22"/>
  <c r="T1" i="22"/>
  <c r="S1" i="22"/>
  <c r="R1" i="22"/>
  <c r="Q1" i="22"/>
  <c r="D52" i="30"/>
  <c r="D53" i="27"/>
  <c r="BA53" i="27"/>
  <c r="BV53" i="27"/>
  <c r="BU53" i="27"/>
  <c r="CI53" i="27"/>
  <c r="CJ53" i="27" s="1"/>
  <c r="BA26" i="13"/>
  <c r="BW26" i="13"/>
  <c r="BV26" i="13"/>
  <c r="CJ26" i="13"/>
  <c r="CK26" i="13" s="1"/>
  <c r="BA22" i="13"/>
  <c r="BW22" i="13"/>
  <c r="BV22" i="13"/>
  <c r="CJ22" i="13"/>
  <c r="CH22" i="13" s="1"/>
  <c r="D42" i="13"/>
  <c r="BA42" i="13"/>
  <c r="BW42" i="13"/>
  <c r="BV42" i="13"/>
  <c r="CJ42" i="13"/>
  <c r="CK42" i="13" s="1"/>
  <c r="D29" i="27"/>
  <c r="BA29" i="27"/>
  <c r="BV29" i="27"/>
  <c r="BU29" i="27"/>
  <c r="BW36" i="13"/>
  <c r="BV36" i="13"/>
  <c r="BA36" i="13"/>
  <c r="CJ36" i="13"/>
  <c r="CK36" i="13" s="1"/>
  <c r="D36" i="13"/>
  <c r="D49" i="27"/>
  <c r="D50" i="27"/>
  <c r="D51" i="27"/>
  <c r="BV51" i="27"/>
  <c r="CI51" i="27"/>
  <c r="CJ51" i="27" s="1"/>
  <c r="BU51" i="27"/>
  <c r="BA51" i="27"/>
  <c r="BU14" i="27"/>
  <c r="BA52" i="27"/>
  <c r="D52" i="27"/>
  <c r="CI52" i="27"/>
  <c r="CJ52" i="27" s="1"/>
  <c r="BV52" i="27"/>
  <c r="BU52" i="27"/>
  <c r="BA49" i="27"/>
  <c r="BA50" i="27"/>
  <c r="CI49" i="27"/>
  <c r="CJ49" i="27" s="1"/>
  <c r="CI50" i="27"/>
  <c r="CJ50" i="27" s="1"/>
  <c r="BV24" i="13"/>
  <c r="CD8" i="21"/>
  <c r="CF8" i="21"/>
  <c r="CH8" i="21"/>
  <c r="CI8" i="21"/>
  <c r="CJ8" i="21" s="1"/>
  <c r="BU8" i="21"/>
  <c r="D18" i="21"/>
  <c r="BA18" i="21"/>
  <c r="CI18" i="21"/>
  <c r="CJ18" i="21" s="1"/>
  <c r="CH18" i="21"/>
  <c r="CE18" i="21"/>
  <c r="CF18" i="21" s="1"/>
  <c r="BV18" i="21"/>
  <c r="BU18" i="21"/>
  <c r="D17" i="21"/>
  <c r="BA17" i="21"/>
  <c r="BV17" i="21"/>
  <c r="BU17" i="21"/>
  <c r="CI17" i="21"/>
  <c r="CJ17" i="21" s="1"/>
  <c r="CH17" i="21"/>
  <c r="CE17" i="21"/>
  <c r="CF17" i="21" s="1"/>
  <c r="D8" i="30"/>
  <c r="D9" i="30"/>
  <c r="D13" i="30"/>
  <c r="D15" i="30"/>
  <c r="D17" i="30"/>
  <c r="D20" i="30"/>
  <c r="D22" i="30"/>
  <c r="D24" i="30"/>
  <c r="D26" i="30"/>
  <c r="D34" i="30"/>
  <c r="D31" i="30"/>
  <c r="D28" i="30"/>
  <c r="D29" i="30"/>
  <c r="D11" i="30"/>
  <c r="D37" i="30"/>
  <c r="D42" i="30"/>
  <c r="D43" i="30"/>
  <c r="D46" i="30"/>
  <c r="D47" i="30"/>
  <c r="D51" i="30"/>
  <c r="D7" i="30"/>
  <c r="D9" i="21"/>
  <c r="D10" i="21"/>
  <c r="D11" i="21"/>
  <c r="D12" i="21"/>
  <c r="D13" i="21"/>
  <c r="D14" i="21"/>
  <c r="D15" i="21"/>
  <c r="D25" i="21"/>
  <c r="D7" i="22"/>
  <c r="D9" i="22"/>
  <c r="D10" i="22"/>
  <c r="D11" i="22"/>
  <c r="D12" i="22"/>
  <c r="D15" i="22"/>
  <c r="D18" i="22"/>
  <c r="D19" i="22"/>
  <c r="D20" i="22"/>
  <c r="D21" i="22"/>
  <c r="D24" i="22"/>
  <c r="D25" i="22"/>
  <c r="D27" i="22"/>
  <c r="D29" i="22"/>
  <c r="D30" i="22"/>
  <c r="D31" i="22"/>
  <c r="D32" i="22"/>
  <c r="D9" i="19"/>
  <c r="D10" i="19"/>
  <c r="D11" i="19"/>
  <c r="D12" i="19"/>
  <c r="D13" i="19"/>
  <c r="D14" i="19"/>
  <c r="D16" i="19"/>
  <c r="D18" i="19"/>
  <c r="D19" i="19"/>
  <c r="D20" i="19"/>
  <c r="D21" i="19"/>
  <c r="D22" i="19"/>
  <c r="D7" i="19"/>
  <c r="D9" i="32"/>
  <c r="D13" i="32"/>
  <c r="D14" i="32"/>
  <c r="D16" i="32"/>
  <c r="D17" i="32"/>
  <c r="D18" i="32"/>
  <c r="D20" i="32"/>
  <c r="D21" i="32"/>
  <c r="D22" i="32"/>
  <c r="D24" i="32"/>
  <c r="D7" i="32"/>
  <c r="D7" i="33"/>
  <c r="D10" i="33"/>
  <c r="D11" i="33"/>
  <c r="D12" i="33"/>
  <c r="D9" i="27"/>
  <c r="D12" i="27"/>
  <c r="D15" i="27"/>
  <c r="D16" i="27"/>
  <c r="D19" i="27"/>
  <c r="D8" i="27"/>
  <c r="D20" i="27"/>
  <c r="D22" i="27"/>
  <c r="D23" i="27"/>
  <c r="D30" i="27"/>
  <c r="D26" i="27"/>
  <c r="D27" i="27"/>
  <c r="D33" i="27"/>
  <c r="D34" i="27"/>
  <c r="D35" i="27"/>
  <c r="D36" i="27"/>
  <c r="D38" i="27"/>
  <c r="D39" i="27"/>
  <c r="D41" i="27"/>
  <c r="D43" i="27"/>
  <c r="D45" i="27"/>
  <c r="D46" i="27"/>
  <c r="D7" i="27"/>
  <c r="BV34" i="27"/>
  <c r="BU34" i="27"/>
  <c r="BA34" i="27"/>
  <c r="BA36" i="27"/>
  <c r="BV36" i="27"/>
  <c r="BU36" i="27"/>
  <c r="CE52" i="27"/>
  <c r="CF52" i="27" s="1"/>
  <c r="CH52" i="27"/>
  <c r="BU21" i="22"/>
  <c r="BV21" i="22"/>
  <c r="BU22" i="22"/>
  <c r="BV18" i="22"/>
  <c r="BA21" i="22"/>
  <c r="CI10" i="20"/>
  <c r="CG10" i="20" s="1"/>
  <c r="CE10" i="20" s="1"/>
  <c r="D10" i="20"/>
  <c r="BU10" i="20"/>
  <c r="BA18" i="22"/>
  <c r="BU18" i="22"/>
  <c r="CI18" i="22"/>
  <c r="CG18" i="22" s="1"/>
  <c r="BA7" i="22"/>
  <c r="BA9" i="22"/>
  <c r="BA10" i="22"/>
  <c r="BA11" i="22"/>
  <c r="BA12" i="22"/>
  <c r="BA15" i="22"/>
  <c r="BA19" i="22"/>
  <c r="BA20" i="22"/>
  <c r="BA24" i="22"/>
  <c r="BA25" i="22"/>
  <c r="BA27" i="22"/>
  <c r="BA29" i="22"/>
  <c r="BA30" i="22"/>
  <c r="BA31" i="22"/>
  <c r="BA32" i="22"/>
  <c r="BA10" i="20"/>
  <c r="BV10" i="20"/>
  <c r="E1" i="30"/>
  <c r="F1" i="30"/>
  <c r="G1" i="30"/>
  <c r="H1" i="30"/>
  <c r="I1" i="30"/>
  <c r="J1" i="30"/>
  <c r="K1" i="30"/>
  <c r="L1" i="30"/>
  <c r="M1" i="30"/>
  <c r="N1" i="30"/>
  <c r="O1" i="30"/>
  <c r="P1" i="30"/>
  <c r="Q1" i="30"/>
  <c r="R1" i="30"/>
  <c r="S1" i="30"/>
  <c r="T1" i="30"/>
  <c r="U1" i="30"/>
  <c r="V1" i="30"/>
  <c r="W1" i="30"/>
  <c r="X1" i="30"/>
  <c r="Y1" i="30"/>
  <c r="Z1" i="30"/>
  <c r="AA1" i="30"/>
  <c r="AB1" i="30"/>
  <c r="AC1" i="30"/>
  <c r="AD1" i="30"/>
  <c r="AE1" i="30"/>
  <c r="AF1" i="30"/>
  <c r="AG1" i="30"/>
  <c r="AH1" i="30"/>
  <c r="AI1" i="30"/>
  <c r="AJ1" i="30"/>
  <c r="AK1" i="30"/>
  <c r="AL1" i="30"/>
  <c r="AM1" i="30"/>
  <c r="AN1" i="30"/>
  <c r="D24" i="19"/>
  <c r="BV50" i="27"/>
  <c r="BU50" i="27"/>
  <c r="BA19" i="27"/>
  <c r="BV19" i="27"/>
  <c r="BU19" i="27"/>
  <c r="BV49" i="27"/>
  <c r="BU49" i="27"/>
  <c r="BA20" i="27"/>
  <c r="BV20" i="27"/>
  <c r="BU20" i="27"/>
  <c r="D13" i="13"/>
  <c r="BA13" i="13"/>
  <c r="BW13" i="13"/>
  <c r="CJ13" i="13"/>
  <c r="CK13" i="13" s="1"/>
  <c r="BV13" i="13"/>
  <c r="CJ30" i="13"/>
  <c r="CH30" i="13" s="1"/>
  <c r="BV30" i="13"/>
  <c r="BT8" i="33"/>
  <c r="BA8" i="33" s="1"/>
  <c r="BA30" i="13"/>
  <c r="BA7" i="19"/>
  <c r="D18" i="13"/>
  <c r="D23" i="13"/>
  <c r="D27" i="13"/>
  <c r="D9" i="13"/>
  <c r="D10" i="13"/>
  <c r="D11" i="13"/>
  <c r="D12" i="13"/>
  <c r="D29" i="13"/>
  <c r="D32" i="13"/>
  <c r="D33" i="13"/>
  <c r="D34" i="13"/>
  <c r="D16" i="13"/>
  <c r="D20" i="13"/>
  <c r="D21" i="13"/>
  <c r="D38" i="13"/>
  <c r="BA18" i="13"/>
  <c r="BA7" i="13"/>
  <c r="BA23" i="13"/>
  <c r="BA27" i="13"/>
  <c r="BA9" i="13"/>
  <c r="BA10" i="13"/>
  <c r="BA11" i="13"/>
  <c r="BA12" i="13"/>
  <c r="BA29" i="13"/>
  <c r="BA32" i="13"/>
  <c r="BA33" i="13"/>
  <c r="BA34" i="13"/>
  <c r="BA16" i="13"/>
  <c r="BA20" i="13"/>
  <c r="BA21" i="13"/>
  <c r="BA9" i="32"/>
  <c r="BA24" i="32"/>
  <c r="BA13" i="32"/>
  <c r="BA14" i="32"/>
  <c r="BA18" i="32"/>
  <c r="BA22" i="32"/>
  <c r="BA16" i="32"/>
  <c r="BA17" i="32"/>
  <c r="BA20" i="32"/>
  <c r="BA21" i="32"/>
  <c r="BA7" i="32"/>
  <c r="BA12" i="33"/>
  <c r="BA13" i="33"/>
  <c r="BA9" i="33"/>
  <c r="BA10" i="33"/>
  <c r="BA11" i="33"/>
  <c r="BA7" i="33"/>
  <c r="BA8" i="30"/>
  <c r="BA26" i="30"/>
  <c r="BA31" i="30"/>
  <c r="BA28" i="30"/>
  <c r="BA11" i="30"/>
  <c r="BA34" i="30"/>
  <c r="BA29" i="30"/>
  <c r="BA37" i="30"/>
  <c r="BA42" i="30"/>
  <c r="BA43" i="30"/>
  <c r="BA20" i="30"/>
  <c r="BA22" i="30"/>
  <c r="BA24" i="30"/>
  <c r="BA22" i="27"/>
  <c r="BA23" i="27"/>
  <c r="BA7" i="27"/>
  <c r="BA30" i="27"/>
  <c r="BA9" i="27"/>
  <c r="BA26" i="27"/>
  <c r="BA27" i="27"/>
  <c r="BA35" i="27"/>
  <c r="BA46" i="27"/>
  <c r="BA12" i="27"/>
  <c r="BA15" i="27"/>
  <c r="BA16" i="27"/>
  <c r="BA18" i="27"/>
  <c r="BA33" i="27"/>
  <c r="BA8" i="27"/>
  <c r="BA41" i="27"/>
  <c r="BA43" i="27"/>
  <c r="BA45" i="27"/>
  <c r="BA7" i="20"/>
  <c r="BA8" i="20"/>
  <c r="BA10" i="19"/>
  <c r="BA24" i="19"/>
  <c r="BA21" i="19"/>
  <c r="BA11" i="19"/>
  <c r="BA22" i="19"/>
  <c r="BA19" i="19"/>
  <c r="BA20" i="19"/>
  <c r="BA12" i="19"/>
  <c r="BA13" i="19"/>
  <c r="BA14" i="19"/>
  <c r="BA9" i="20"/>
  <c r="CI12" i="27"/>
  <c r="CG12" i="27" s="1"/>
  <c r="BU12" i="27"/>
  <c r="BV12" i="27"/>
  <c r="BA9" i="21"/>
  <c r="BA25" i="21"/>
  <c r="BA10" i="21"/>
  <c r="BA11" i="21"/>
  <c r="BA12" i="21"/>
  <c r="BA13" i="21"/>
  <c r="BA14" i="21"/>
  <c r="BA15" i="21"/>
  <c r="BV7" i="30"/>
  <c r="BW7" i="30"/>
  <c r="BV13" i="30"/>
  <c r="BW13" i="30"/>
  <c r="BA7" i="30"/>
  <c r="CJ7" i="30"/>
  <c r="CH7" i="30" s="1"/>
  <c r="CI7" i="30" s="1"/>
  <c r="CJ9" i="30"/>
  <c r="CK9" i="30" s="1"/>
  <c r="BU24" i="32"/>
  <c r="BU19" i="22"/>
  <c r="BV19" i="22"/>
  <c r="BU15" i="22"/>
  <c r="BV15" i="22"/>
  <c r="CC8" i="27"/>
  <c r="CD8" i="27" s="1"/>
  <c r="CI12" i="33"/>
  <c r="CG12" i="33" s="1"/>
  <c r="BV12" i="33"/>
  <c r="BU12" i="33"/>
  <c r="CI11" i="33"/>
  <c r="CG11" i="33" s="1"/>
  <c r="BV11" i="33"/>
  <c r="BU11" i="33"/>
  <c r="CI10" i="33"/>
  <c r="CG10" i="33" s="1"/>
  <c r="BV10" i="33"/>
  <c r="BU10" i="33"/>
  <c r="BV9" i="33"/>
  <c r="CI8" i="33"/>
  <c r="CJ8" i="33" s="1"/>
  <c r="BU8" i="33"/>
  <c r="CI13" i="33"/>
  <c r="CJ13" i="33" s="1"/>
  <c r="BV13" i="33"/>
  <c r="BU13" i="33"/>
  <c r="CI7" i="33"/>
  <c r="CJ7" i="33" s="1"/>
  <c r="BV7" i="33"/>
  <c r="BU7" i="33"/>
  <c r="AN1" i="33"/>
  <c r="AM1" i="33"/>
  <c r="AL1" i="33"/>
  <c r="AK1" i="33"/>
  <c r="AJ1" i="33"/>
  <c r="AI1" i="33"/>
  <c r="AH1" i="33"/>
  <c r="AG1" i="33"/>
  <c r="AF1" i="33"/>
  <c r="AE1" i="33"/>
  <c r="AD1" i="33"/>
  <c r="AC1" i="33"/>
  <c r="AB1" i="33"/>
  <c r="AA1" i="33"/>
  <c r="Z1" i="33"/>
  <c r="Y1" i="33"/>
  <c r="X1" i="33"/>
  <c r="W1" i="33"/>
  <c r="V1" i="33"/>
  <c r="U1" i="33"/>
  <c r="T1" i="33"/>
  <c r="S1" i="33"/>
  <c r="R1" i="33"/>
  <c r="Q1" i="33"/>
  <c r="P1" i="33"/>
  <c r="O1" i="33"/>
  <c r="N1" i="33"/>
  <c r="M1" i="33"/>
  <c r="L1" i="33"/>
  <c r="K1" i="33"/>
  <c r="J1" i="33"/>
  <c r="I1" i="33"/>
  <c r="H1" i="33"/>
  <c r="G1" i="33"/>
  <c r="F1" i="33"/>
  <c r="E1" i="33"/>
  <c r="CJ21" i="13"/>
  <c r="CH21" i="13" s="1"/>
  <c r="CI21" i="13" s="1"/>
  <c r="BW21" i="13"/>
  <c r="BV21" i="13"/>
  <c r="CJ20" i="13"/>
  <c r="CK20" i="13" s="1"/>
  <c r="BW20" i="13"/>
  <c r="BV20" i="13"/>
  <c r="CI21" i="32"/>
  <c r="CJ21" i="32" s="1"/>
  <c r="BV21" i="32"/>
  <c r="BU21" i="32"/>
  <c r="CI20" i="32"/>
  <c r="CG20" i="32" s="1"/>
  <c r="BV20" i="32"/>
  <c r="BU20" i="32"/>
  <c r="CI17" i="32"/>
  <c r="CG17" i="32" s="1"/>
  <c r="BV17" i="32"/>
  <c r="BU17" i="32"/>
  <c r="CI16" i="32"/>
  <c r="CG16" i="32" s="1"/>
  <c r="BV16" i="32"/>
  <c r="BU16" i="32"/>
  <c r="CI22" i="32"/>
  <c r="CG22" i="32" s="1"/>
  <c r="BV22" i="32"/>
  <c r="BU22" i="32"/>
  <c r="CI18" i="32"/>
  <c r="CG18" i="32" s="1"/>
  <c r="CH18" i="32" s="1"/>
  <c r="BV18" i="32"/>
  <c r="BU18" i="32"/>
  <c r="BA38" i="13"/>
  <c r="CI32" i="22"/>
  <c r="CG32" i="22" s="1"/>
  <c r="BV32" i="22"/>
  <c r="BU32" i="22"/>
  <c r="CI31" i="22"/>
  <c r="CG31" i="22" s="1"/>
  <c r="CE31" i="22" s="1"/>
  <c r="BV31" i="22"/>
  <c r="BU31" i="22"/>
  <c r="CI14" i="32"/>
  <c r="CJ14" i="32" s="1"/>
  <c r="BV14" i="32"/>
  <c r="BU14" i="32"/>
  <c r="CI13" i="32"/>
  <c r="CJ13" i="32" s="1"/>
  <c r="BV13" i="32"/>
  <c r="BU13" i="32"/>
  <c r="CI24" i="32"/>
  <c r="CJ24" i="32" s="1"/>
  <c r="BV24" i="32"/>
  <c r="CI9" i="32"/>
  <c r="CJ9" i="32" s="1"/>
  <c r="BV9" i="32"/>
  <c r="BU9" i="32"/>
  <c r="CI7" i="32"/>
  <c r="CG7" i="32" s="1"/>
  <c r="BV7" i="32"/>
  <c r="BU7" i="32"/>
  <c r="AN1" i="32"/>
  <c r="AM1" i="32"/>
  <c r="AL1" i="32"/>
  <c r="AK1" i="32"/>
  <c r="AJ1" i="32"/>
  <c r="AI1" i="32"/>
  <c r="AH1" i="32"/>
  <c r="AG1" i="32"/>
  <c r="AF1" i="32"/>
  <c r="AE1" i="32"/>
  <c r="AD1" i="32"/>
  <c r="AC1" i="32"/>
  <c r="AB1" i="32"/>
  <c r="AA1" i="32"/>
  <c r="Z1" i="32"/>
  <c r="Y1" i="32"/>
  <c r="X1" i="32"/>
  <c r="W1" i="32"/>
  <c r="V1" i="32"/>
  <c r="U1" i="32"/>
  <c r="T1" i="32"/>
  <c r="S1" i="32"/>
  <c r="R1" i="32"/>
  <c r="Q1" i="32"/>
  <c r="P1" i="32"/>
  <c r="O1" i="32"/>
  <c r="N1" i="32"/>
  <c r="M1" i="32"/>
  <c r="L1" i="32"/>
  <c r="K1" i="32"/>
  <c r="J1" i="32"/>
  <c r="I1" i="32"/>
  <c r="H1" i="32"/>
  <c r="G1" i="32"/>
  <c r="F1" i="32"/>
  <c r="E1" i="32"/>
  <c r="BV41" i="27"/>
  <c r="BU41" i="27"/>
  <c r="CI48" i="27"/>
  <c r="CG48" i="27" s="1"/>
  <c r="BU48" i="27"/>
  <c r="CI46" i="27"/>
  <c r="CJ46" i="27" s="1"/>
  <c r="BV46" i="27"/>
  <c r="BU46" i="27"/>
  <c r="BV35" i="27"/>
  <c r="BU35" i="27"/>
  <c r="CJ37" i="30"/>
  <c r="CH37" i="30" s="1"/>
  <c r="CI37" i="30" s="1"/>
  <c r="BW37" i="30"/>
  <c r="BV37" i="30"/>
  <c r="CJ29" i="30"/>
  <c r="CH29" i="30" s="1"/>
  <c r="BW29" i="30"/>
  <c r="BV29" i="30"/>
  <c r="CJ34" i="30"/>
  <c r="CK34" i="30" s="1"/>
  <c r="BW34" i="30"/>
  <c r="BV34" i="30"/>
  <c r="BV8" i="30"/>
  <c r="BW8" i="30"/>
  <c r="CJ8" i="30"/>
  <c r="CK8" i="30" s="1"/>
  <c r="BV9" i="30"/>
  <c r="CJ13" i="30"/>
  <c r="CH13" i="30" s="1"/>
  <c r="BA13" i="30"/>
  <c r="BT14" i="30"/>
  <c r="BV15" i="30"/>
  <c r="BW15" i="30"/>
  <c r="CJ15" i="30"/>
  <c r="CK15" i="30" s="1"/>
  <c r="BA15" i="30"/>
  <c r="BT16" i="30"/>
  <c r="BV17" i="30"/>
  <c r="BW17" i="30"/>
  <c r="CJ17" i="30"/>
  <c r="CH17" i="30" s="1"/>
  <c r="CF17" i="30" s="1"/>
  <c r="CD17" i="30" s="1"/>
  <c r="CE17" i="30" s="1"/>
  <c r="BA17" i="30"/>
  <c r="BV20" i="30"/>
  <c r="BW20" i="30"/>
  <c r="CJ20" i="30"/>
  <c r="CH20" i="30" s="1"/>
  <c r="BT21" i="30"/>
  <c r="BV22" i="30"/>
  <c r="BW22" i="30"/>
  <c r="CJ22" i="30"/>
  <c r="CH22" i="30" s="1"/>
  <c r="BT23" i="30"/>
  <c r="BV24" i="30"/>
  <c r="BW24" i="30"/>
  <c r="CJ24" i="30"/>
  <c r="CH24" i="30" s="1"/>
  <c r="BT25" i="30"/>
  <c r="BV26" i="30"/>
  <c r="BW26" i="30"/>
  <c r="CJ26" i="30"/>
  <c r="CH26" i="30" s="1"/>
  <c r="BT27" i="30"/>
  <c r="BV31" i="30"/>
  <c r="BW31" i="30"/>
  <c r="CJ31" i="30"/>
  <c r="CH31" i="30" s="1"/>
  <c r="BV28" i="30"/>
  <c r="BW28" i="30"/>
  <c r="CJ28" i="30"/>
  <c r="CK28" i="30" s="1"/>
  <c r="BV11" i="30"/>
  <c r="BW11" i="30"/>
  <c r="CJ11" i="30"/>
  <c r="CH11" i="30" s="1"/>
  <c r="BT12" i="30"/>
  <c r="BV42" i="30"/>
  <c r="BW42" i="30"/>
  <c r="CJ42" i="30"/>
  <c r="CH42" i="30" s="1"/>
  <c r="BV43" i="30"/>
  <c r="BW43" i="30"/>
  <c r="CJ43" i="30"/>
  <c r="CK43" i="30" s="1"/>
  <c r="BV41" i="30"/>
  <c r="CJ45" i="30"/>
  <c r="CH45" i="30" s="1"/>
  <c r="BV46" i="30"/>
  <c r="BW46" i="30"/>
  <c r="CJ46" i="30"/>
  <c r="CK46" i="30" s="1"/>
  <c r="BA46" i="30"/>
  <c r="BV47" i="30"/>
  <c r="BW47" i="30"/>
  <c r="CJ47" i="30"/>
  <c r="CH47" i="30" s="1"/>
  <c r="BA47" i="30"/>
  <c r="BT48" i="30"/>
  <c r="BV48" i="30" s="1"/>
  <c r="BV49" i="30"/>
  <c r="BV51" i="30"/>
  <c r="BW51" i="30"/>
  <c r="CJ51" i="30"/>
  <c r="CK51" i="30" s="1"/>
  <c r="BA51" i="30"/>
  <c r="BA9" i="19"/>
  <c r="CI9" i="19"/>
  <c r="CG9" i="19" s="1"/>
  <c r="BW49" i="30"/>
  <c r="BA48" i="27"/>
  <c r="BV48" i="27"/>
  <c r="BW9" i="30"/>
  <c r="BV45" i="30"/>
  <c r="D45" i="30"/>
  <c r="BA45" i="30"/>
  <c r="BW45" i="30"/>
  <c r="E1" i="27"/>
  <c r="F1" i="27"/>
  <c r="G1" i="27"/>
  <c r="H1" i="27"/>
  <c r="I1" i="27"/>
  <c r="J1" i="27"/>
  <c r="K1" i="27"/>
  <c r="L1" i="27"/>
  <c r="M1" i="27"/>
  <c r="N1" i="27"/>
  <c r="O1" i="27"/>
  <c r="P1" i="27"/>
  <c r="Q1" i="27"/>
  <c r="R1" i="27"/>
  <c r="S1" i="27"/>
  <c r="T1" i="27"/>
  <c r="U1" i="27"/>
  <c r="V1" i="27"/>
  <c r="W1" i="27"/>
  <c r="X1" i="27"/>
  <c r="Y1" i="27"/>
  <c r="Z1" i="27"/>
  <c r="AA1" i="27"/>
  <c r="AB1" i="27"/>
  <c r="AC1" i="27"/>
  <c r="AD1" i="27"/>
  <c r="AE1" i="27"/>
  <c r="AF1" i="27"/>
  <c r="AG1" i="27"/>
  <c r="AH1" i="27"/>
  <c r="AI1" i="27"/>
  <c r="AJ1" i="27"/>
  <c r="AK1" i="27"/>
  <c r="AL1" i="27"/>
  <c r="AM1" i="27"/>
  <c r="AN1" i="27"/>
  <c r="BU33" i="27"/>
  <c r="BV33" i="27"/>
  <c r="BU22" i="27"/>
  <c r="BV22" i="27"/>
  <c r="BU23" i="27"/>
  <c r="BV23" i="27"/>
  <c r="BU7" i="27"/>
  <c r="BV7" i="27"/>
  <c r="CD7" i="27"/>
  <c r="CF7" i="27"/>
  <c r="CI7" i="27"/>
  <c r="CJ7" i="27" s="1"/>
  <c r="BU8" i="27"/>
  <c r="BV8" i="27"/>
  <c r="CF8" i="27"/>
  <c r="CI8" i="27"/>
  <c r="CJ8" i="27" s="1"/>
  <c r="BU30" i="27"/>
  <c r="BV30" i="27"/>
  <c r="BU9" i="27"/>
  <c r="CD9" i="27"/>
  <c r="CF9" i="27"/>
  <c r="CI9" i="27"/>
  <c r="CG9" i="27" s="1"/>
  <c r="CH9" i="27" s="1"/>
  <c r="BU26" i="27"/>
  <c r="BV26" i="27"/>
  <c r="BU27" i="27"/>
  <c r="BV27" i="27"/>
  <c r="BU15" i="27"/>
  <c r="BV15" i="27"/>
  <c r="CI15" i="27"/>
  <c r="CJ15" i="27" s="1"/>
  <c r="BU16" i="27"/>
  <c r="BV16" i="27"/>
  <c r="CI16" i="27"/>
  <c r="CJ16" i="27" s="1"/>
  <c r="BU17" i="27"/>
  <c r="BV18" i="27"/>
  <c r="BV38" i="27"/>
  <c r="BU39" i="27"/>
  <c r="BV39" i="27"/>
  <c r="BU43" i="27"/>
  <c r="BV43" i="27"/>
  <c r="BU45" i="27"/>
  <c r="BV45" i="27"/>
  <c r="BV9" i="27"/>
  <c r="BT10" i="27"/>
  <c r="BU10" i="27"/>
  <c r="CI10" i="27"/>
  <c r="CJ10" i="27" s="1"/>
  <c r="D18" i="27"/>
  <c r="BU18" i="27"/>
  <c r="CI20" i="22"/>
  <c r="CG20" i="22" s="1"/>
  <c r="BV20" i="22"/>
  <c r="BU20" i="22"/>
  <c r="CI30" i="22"/>
  <c r="CG30" i="22" s="1"/>
  <c r="BV30" i="22"/>
  <c r="BU30" i="22"/>
  <c r="CI29" i="22"/>
  <c r="CG29" i="22" s="1"/>
  <c r="BV29" i="22"/>
  <c r="BU29" i="22"/>
  <c r="CI27" i="22"/>
  <c r="CJ27" i="22" s="1"/>
  <c r="BV27" i="22"/>
  <c r="BU27" i="22"/>
  <c r="CI12" i="22"/>
  <c r="CJ12" i="22" s="1"/>
  <c r="BV12" i="22"/>
  <c r="BU12" i="22"/>
  <c r="CI24" i="22"/>
  <c r="CJ24" i="22" s="1"/>
  <c r="BV24" i="22"/>
  <c r="BU24" i="22"/>
  <c r="CI8" i="22"/>
  <c r="CG8" i="22" s="1"/>
  <c r="CH8" i="22" s="1"/>
  <c r="BU8" i="22"/>
  <c r="CI7" i="22"/>
  <c r="CJ7" i="22" s="1"/>
  <c r="BV7" i="22"/>
  <c r="BU7" i="22"/>
  <c r="CI19" i="22"/>
  <c r="CJ19" i="22" s="1"/>
  <c r="CI15" i="22"/>
  <c r="CJ15" i="22" s="1"/>
  <c r="CI9" i="22"/>
  <c r="CG9" i="22" s="1"/>
  <c r="BV9" i="22"/>
  <c r="BU9" i="22"/>
  <c r="CI11" i="22"/>
  <c r="CG11" i="22" s="1"/>
  <c r="CH11" i="22" s="1"/>
  <c r="BV11" i="22"/>
  <c r="BU11" i="22"/>
  <c r="CI10" i="22"/>
  <c r="CJ10" i="22" s="1"/>
  <c r="BV10" i="22"/>
  <c r="BU10" i="22"/>
  <c r="CI25" i="22"/>
  <c r="CJ25" i="22" s="1"/>
  <c r="BV25" i="22"/>
  <c r="BU25" i="22"/>
  <c r="CI22" i="22"/>
  <c r="CJ22" i="22" s="1"/>
  <c r="CI21" i="22"/>
  <c r="CJ21" i="22" s="1"/>
  <c r="P1" i="22"/>
  <c r="O1" i="22"/>
  <c r="N1" i="22"/>
  <c r="M1" i="22"/>
  <c r="L1" i="22"/>
  <c r="K1" i="22"/>
  <c r="J1" i="22"/>
  <c r="I1" i="22"/>
  <c r="H1" i="22"/>
  <c r="G1" i="22"/>
  <c r="F1" i="22"/>
  <c r="E1" i="22"/>
  <c r="CI15" i="21"/>
  <c r="CJ15" i="21" s="1"/>
  <c r="BV15" i="21"/>
  <c r="BU15" i="21"/>
  <c r="CI14" i="21"/>
  <c r="CJ14" i="21" s="1"/>
  <c r="BV14" i="21"/>
  <c r="BU14" i="21"/>
  <c r="CI13" i="21"/>
  <c r="CG13" i="21" s="1"/>
  <c r="BV13" i="21"/>
  <c r="BU13" i="21"/>
  <c r="CI12" i="21"/>
  <c r="CG12" i="21" s="1"/>
  <c r="BV12" i="21"/>
  <c r="BU12" i="21"/>
  <c r="CI11" i="21"/>
  <c r="CJ11" i="21" s="1"/>
  <c r="BV11" i="21"/>
  <c r="BU11" i="21"/>
  <c r="CI10" i="21"/>
  <c r="CJ10" i="21" s="1"/>
  <c r="BV10" i="21"/>
  <c r="BU10" i="21"/>
  <c r="CI9" i="21"/>
  <c r="CG9" i="21" s="1"/>
  <c r="CE9" i="21" s="1"/>
  <c r="BV9" i="21"/>
  <c r="BU9" i="21"/>
  <c r="CH7" i="21"/>
  <c r="CF7" i="21"/>
  <c r="CD7" i="21"/>
  <c r="BU7" i="21"/>
  <c r="AN1" i="21"/>
  <c r="AM1" i="21"/>
  <c r="AL1" i="21"/>
  <c r="AK1" i="21"/>
  <c r="AJ1" i="21"/>
  <c r="AI1" i="21"/>
  <c r="AH1" i="21"/>
  <c r="AG1" i="21"/>
  <c r="AF1" i="21"/>
  <c r="AE1" i="21"/>
  <c r="AD1" i="21"/>
  <c r="AC1" i="21"/>
  <c r="AB1" i="21"/>
  <c r="AA1" i="21"/>
  <c r="Z1" i="21"/>
  <c r="Y1" i="21"/>
  <c r="X1" i="21"/>
  <c r="W1" i="21"/>
  <c r="V1" i="21"/>
  <c r="U1" i="21"/>
  <c r="T1" i="21"/>
  <c r="S1" i="21"/>
  <c r="R1" i="21"/>
  <c r="Q1" i="21"/>
  <c r="P1" i="21"/>
  <c r="O1" i="21"/>
  <c r="N1" i="21"/>
  <c r="M1" i="21"/>
  <c r="L1" i="21"/>
  <c r="K1" i="21"/>
  <c r="J1" i="21"/>
  <c r="I1" i="21"/>
  <c r="H1" i="21"/>
  <c r="G1" i="21"/>
  <c r="F1" i="21"/>
  <c r="E1" i="21"/>
  <c r="CI8" i="20"/>
  <c r="CG8" i="20" s="1"/>
  <c r="BV8" i="20"/>
  <c r="BU8" i="20"/>
  <c r="CI7" i="20"/>
  <c r="CG7" i="20" s="1"/>
  <c r="BV7" i="20"/>
  <c r="BU7" i="20"/>
  <c r="CI9" i="20"/>
  <c r="CJ9" i="20" s="1"/>
  <c r="BV9" i="20"/>
  <c r="BU9" i="20"/>
  <c r="AN1" i="20"/>
  <c r="AM1" i="20"/>
  <c r="AL1" i="20"/>
  <c r="AK1" i="20"/>
  <c r="AJ1" i="20"/>
  <c r="AI1" i="20"/>
  <c r="AH1" i="20"/>
  <c r="AG1" i="20"/>
  <c r="AF1" i="20"/>
  <c r="AE1" i="20"/>
  <c r="AD1" i="20"/>
  <c r="AC1" i="20"/>
  <c r="AB1" i="20"/>
  <c r="AA1" i="20"/>
  <c r="Z1" i="20"/>
  <c r="Y1" i="20"/>
  <c r="X1" i="20"/>
  <c r="W1" i="20"/>
  <c r="V1" i="20"/>
  <c r="U1" i="20"/>
  <c r="T1" i="20"/>
  <c r="S1" i="20"/>
  <c r="R1" i="20"/>
  <c r="Q1" i="20"/>
  <c r="P1" i="20"/>
  <c r="O1" i="20"/>
  <c r="N1" i="20"/>
  <c r="M1" i="20"/>
  <c r="L1" i="20"/>
  <c r="K1" i="20"/>
  <c r="J1" i="20"/>
  <c r="I1" i="20"/>
  <c r="H1" i="20"/>
  <c r="G1" i="20"/>
  <c r="F1" i="20"/>
  <c r="E1" i="20"/>
  <c r="CI25" i="19"/>
  <c r="CG25" i="19" s="1"/>
  <c r="CI24" i="19"/>
  <c r="CJ24" i="19" s="1"/>
  <c r="CI14" i="19"/>
  <c r="CG14" i="19" s="1"/>
  <c r="BV14" i="19"/>
  <c r="BU14" i="19"/>
  <c r="CI13" i="19"/>
  <c r="CJ13" i="19" s="1"/>
  <c r="BV13" i="19"/>
  <c r="BU13" i="19"/>
  <c r="CI12" i="19"/>
  <c r="CJ12" i="19" s="1"/>
  <c r="BV12" i="19"/>
  <c r="BU12" i="19"/>
  <c r="CI20" i="19"/>
  <c r="CG20" i="19" s="1"/>
  <c r="BV20" i="19"/>
  <c r="BU20" i="19"/>
  <c r="CI19" i="19"/>
  <c r="CJ19" i="19" s="1"/>
  <c r="BV19" i="19"/>
  <c r="BU19" i="19"/>
  <c r="CI22" i="19"/>
  <c r="CG22" i="19" s="1"/>
  <c r="BV22" i="19"/>
  <c r="BU22" i="19"/>
  <c r="CI11" i="19"/>
  <c r="CJ11" i="19" s="1"/>
  <c r="BV11" i="19"/>
  <c r="BU11" i="19"/>
  <c r="CI7" i="19"/>
  <c r="CJ7" i="19" s="1"/>
  <c r="BV7" i="19"/>
  <c r="BU7" i="19"/>
  <c r="CI16" i="19"/>
  <c r="CG16" i="19" s="1"/>
  <c r="BV16" i="19"/>
  <c r="BU16" i="19"/>
  <c r="CI21" i="19"/>
  <c r="CJ21" i="19" s="1"/>
  <c r="BV21" i="19"/>
  <c r="BU21" i="19"/>
  <c r="CI18" i="19"/>
  <c r="CG18" i="19" s="1"/>
  <c r="BV18" i="19"/>
  <c r="BU18" i="19"/>
  <c r="CI10" i="19"/>
  <c r="CJ10" i="19" s="1"/>
  <c r="BV10" i="19"/>
  <c r="BU10" i="19"/>
  <c r="BV9" i="19"/>
  <c r="BU9" i="19"/>
  <c r="AN1" i="19"/>
  <c r="AM1" i="19"/>
  <c r="AL1" i="19"/>
  <c r="AK1" i="19"/>
  <c r="AJ1" i="19"/>
  <c r="AI1" i="19"/>
  <c r="AH1" i="19"/>
  <c r="AG1" i="19"/>
  <c r="AF1" i="19"/>
  <c r="AE1" i="19"/>
  <c r="AD1" i="19"/>
  <c r="AC1" i="19"/>
  <c r="AB1" i="19"/>
  <c r="AA1" i="19"/>
  <c r="Z1" i="19"/>
  <c r="Y1" i="19"/>
  <c r="X1" i="19"/>
  <c r="W1" i="19"/>
  <c r="V1" i="19"/>
  <c r="U1" i="19"/>
  <c r="T1" i="19"/>
  <c r="S1" i="19"/>
  <c r="R1" i="19"/>
  <c r="Q1" i="19"/>
  <c r="P1" i="19"/>
  <c r="O1" i="19"/>
  <c r="N1" i="19"/>
  <c r="M1" i="19"/>
  <c r="L1" i="19"/>
  <c r="K1" i="19"/>
  <c r="J1" i="19"/>
  <c r="I1" i="19"/>
  <c r="H1" i="19"/>
  <c r="G1" i="19"/>
  <c r="F1" i="19"/>
  <c r="E1" i="19"/>
  <c r="AN1" i="18"/>
  <c r="AM1" i="18"/>
  <c r="AL1" i="18"/>
  <c r="AK1" i="18"/>
  <c r="AJ1" i="18"/>
  <c r="AI1" i="18"/>
  <c r="AH1" i="18"/>
  <c r="AG1" i="18"/>
  <c r="AF1" i="18"/>
  <c r="AE1" i="18"/>
  <c r="AD1" i="18"/>
  <c r="AC1" i="18"/>
  <c r="AB1" i="18"/>
  <c r="AA1" i="18"/>
  <c r="Z1" i="18"/>
  <c r="Y1" i="18"/>
  <c r="X1" i="18"/>
  <c r="W1" i="18"/>
  <c r="V1" i="18"/>
  <c r="U1" i="18"/>
  <c r="T1" i="18"/>
  <c r="S1" i="18"/>
  <c r="R1" i="18"/>
  <c r="Q1" i="18"/>
  <c r="P1" i="18"/>
  <c r="O1" i="18"/>
  <c r="N1" i="18"/>
  <c r="M1" i="18"/>
  <c r="L1" i="18"/>
  <c r="K1" i="18"/>
  <c r="J1" i="18"/>
  <c r="I1" i="18"/>
  <c r="H1" i="18"/>
  <c r="G1" i="18"/>
  <c r="F1" i="18"/>
  <c r="E1" i="18"/>
  <c r="BW16" i="13"/>
  <c r="BV16" i="13"/>
  <c r="CJ34" i="13"/>
  <c r="CK34" i="13" s="1"/>
  <c r="BW34" i="13"/>
  <c r="BV34" i="13"/>
  <c r="CJ33" i="13"/>
  <c r="CH33" i="13" s="1"/>
  <c r="CF33" i="13" s="1"/>
  <c r="BW33" i="13"/>
  <c r="BV33" i="13"/>
  <c r="CJ32" i="13"/>
  <c r="CK32" i="13" s="1"/>
  <c r="BW32" i="13"/>
  <c r="BV32" i="13"/>
  <c r="CJ29" i="13"/>
  <c r="CK29" i="13" s="1"/>
  <c r="BW29" i="13"/>
  <c r="BV29" i="13"/>
  <c r="CJ12" i="13"/>
  <c r="CK12" i="13" s="1"/>
  <c r="BW12" i="13"/>
  <c r="BV12" i="13"/>
  <c r="CJ11" i="13"/>
  <c r="CK11" i="13" s="1"/>
  <c r="BW11" i="13"/>
  <c r="BV11" i="13"/>
  <c r="CJ10" i="13"/>
  <c r="CH10" i="13" s="1"/>
  <c r="CF10" i="13" s="1"/>
  <c r="BW10" i="13"/>
  <c r="BV10" i="13"/>
  <c r="CJ9" i="13"/>
  <c r="CH9" i="13" s="1"/>
  <c r="CI9" i="13" s="1"/>
  <c r="BW9" i="13"/>
  <c r="BV9" i="13"/>
  <c r="CJ25" i="13"/>
  <c r="CH25" i="13" s="1"/>
  <c r="BU25" i="13"/>
  <c r="BA25" i="13" s="1"/>
  <c r="CJ27" i="13"/>
  <c r="CH27" i="13" s="1"/>
  <c r="BW27" i="13"/>
  <c r="BV27" i="13"/>
  <c r="CJ23" i="13"/>
  <c r="CK23" i="13" s="1"/>
  <c r="BW23" i="13"/>
  <c r="BV23" i="13"/>
  <c r="CJ7" i="13"/>
  <c r="CH7" i="13" s="1"/>
  <c r="BW7" i="13"/>
  <c r="BV7" i="13"/>
  <c r="BW18" i="13"/>
  <c r="BV18" i="13"/>
  <c r="CJ38" i="13"/>
  <c r="CK38" i="13" s="1"/>
  <c r="BW38" i="13"/>
  <c r="BV38" i="13"/>
  <c r="AN1" i="13"/>
  <c r="AM1" i="13"/>
  <c r="AL1" i="13"/>
  <c r="AK1" i="13"/>
  <c r="AJ1" i="13"/>
  <c r="AI1" i="13"/>
  <c r="AH1" i="13"/>
  <c r="AG1" i="13"/>
  <c r="AF1" i="13"/>
  <c r="AE1" i="13"/>
  <c r="AD1" i="13"/>
  <c r="AC1" i="13"/>
  <c r="AB1" i="13"/>
  <c r="AA1" i="13"/>
  <c r="Z1" i="13"/>
  <c r="Y1" i="13"/>
  <c r="X1" i="13"/>
  <c r="W1" i="13"/>
  <c r="V1" i="13"/>
  <c r="U1" i="13"/>
  <c r="T1" i="13"/>
  <c r="S1" i="13"/>
  <c r="R1" i="13"/>
  <c r="Q1" i="13"/>
  <c r="P1" i="13"/>
  <c r="O1" i="13"/>
  <c r="N1" i="13"/>
  <c r="M1" i="13"/>
  <c r="L1" i="13"/>
  <c r="K1" i="13"/>
  <c r="J1" i="13"/>
  <c r="I1" i="13"/>
  <c r="H1" i="13"/>
  <c r="G1" i="13"/>
  <c r="F1" i="13"/>
  <c r="E1" i="13"/>
  <c r="CD17" i="13" l="1"/>
  <c r="CE17" i="13" s="1"/>
  <c r="CG17" i="13"/>
  <c r="CF20" i="35"/>
  <c r="CC20" i="35"/>
  <c r="CD20" i="35" s="1"/>
  <c r="D10" i="27"/>
  <c r="BS11" i="27"/>
  <c r="CC10" i="18"/>
  <c r="CD10" i="18" s="1"/>
  <c r="CF10" i="18"/>
  <c r="BV23" i="19"/>
  <c r="CD8" i="19"/>
  <c r="CF8" i="19"/>
  <c r="CH34" i="22"/>
  <c r="CE34" i="22"/>
  <c r="CC20" i="27"/>
  <c r="CD20" i="27" s="1"/>
  <c r="CF20" i="27"/>
  <c r="CC42" i="27"/>
  <c r="CD42" i="27" s="1"/>
  <c r="CF42" i="27"/>
  <c r="CF19" i="27"/>
  <c r="CF18" i="27"/>
  <c r="CC18" i="27"/>
  <c r="CD18" i="27" s="1"/>
  <c r="CC13" i="27"/>
  <c r="CD13" i="27" s="1"/>
  <c r="CF13" i="27"/>
  <c r="CF23" i="32"/>
  <c r="CC23" i="32"/>
  <c r="CD23" i="32" s="1"/>
  <c r="CF20" i="21"/>
  <c r="CC20" i="21"/>
  <c r="CD20" i="21" s="1"/>
  <c r="CC10" i="32"/>
  <c r="CD10" i="32" s="1"/>
  <c r="CF10" i="32"/>
  <c r="CD41" i="13"/>
  <c r="CE41" i="13" s="1"/>
  <c r="BV8" i="22"/>
  <c r="CE11" i="20"/>
  <c r="CC11" i="20" s="1"/>
  <c r="CD11" i="20" s="1"/>
  <c r="CI7" i="21"/>
  <c r="CJ7" i="21" s="1"/>
  <c r="CC18" i="21"/>
  <c r="CD18" i="21" s="1"/>
  <c r="CJ9" i="21"/>
  <c r="CC23" i="21"/>
  <c r="CD23" i="21" s="1"/>
  <c r="CG24" i="18"/>
  <c r="CH24" i="18" s="1"/>
  <c r="CK10" i="13"/>
  <c r="CG10" i="21"/>
  <c r="CE10" i="21" s="1"/>
  <c r="CC10" i="21" s="1"/>
  <c r="CD10" i="21" s="1"/>
  <c r="CG14" i="32"/>
  <c r="CE14" i="32" s="1"/>
  <c r="CF14" i="32" s="1"/>
  <c r="CJ12" i="33"/>
  <c r="CG13" i="33"/>
  <c r="CH13" i="33" s="1"/>
  <c r="CG11" i="21"/>
  <c r="CE11" i="21" s="1"/>
  <c r="CF11" i="21" s="1"/>
  <c r="BS9" i="33"/>
  <c r="CI9" i="33" s="1"/>
  <c r="CJ9" i="33" s="1"/>
  <c r="BT7" i="21"/>
  <c r="D7" i="21" s="1"/>
  <c r="CJ7" i="32"/>
  <c r="CI41" i="13"/>
  <c r="CG14" i="21"/>
  <c r="CH14" i="21" s="1"/>
  <c r="CK21" i="13"/>
  <c r="BA8" i="22"/>
  <c r="D8" i="33"/>
  <c r="CC17" i="21"/>
  <c r="CD17" i="21" s="1"/>
  <c r="CG27" i="18"/>
  <c r="CH27" i="18" s="1"/>
  <c r="BV8" i="33"/>
  <c r="BV22" i="22"/>
  <c r="CF21" i="21"/>
  <c r="CG7" i="33"/>
  <c r="CH7" i="33" s="1"/>
  <c r="CJ13" i="21"/>
  <c r="CK9" i="13"/>
  <c r="BA22" i="22"/>
  <c r="BW25" i="13"/>
  <c r="CF19" i="30"/>
  <c r="CD19" i="30" s="1"/>
  <c r="CE19" i="30" s="1"/>
  <c r="CF40" i="30"/>
  <c r="CG40" i="30" s="1"/>
  <c r="CG39" i="30"/>
  <c r="CD39" i="30"/>
  <c r="CE39" i="30" s="1"/>
  <c r="CF36" i="30"/>
  <c r="CI36" i="30"/>
  <c r="CK37" i="30"/>
  <c r="CL10" i="30"/>
  <c r="CO10" i="30" s="1"/>
  <c r="CK45" i="30"/>
  <c r="CH8" i="30"/>
  <c r="CF8" i="30" s="1"/>
  <c r="CD8" i="30" s="1"/>
  <c r="CE8" i="30" s="1"/>
  <c r="BU27" i="30"/>
  <c r="D27" i="30" s="1"/>
  <c r="BV21" i="30"/>
  <c r="BV16" i="30"/>
  <c r="CJ12" i="30"/>
  <c r="CH12" i="30" s="1"/>
  <c r="BV14" i="30"/>
  <c r="BU23" i="30"/>
  <c r="CK22" i="30"/>
  <c r="BV25" i="30"/>
  <c r="CJ11" i="33"/>
  <c r="CH42" i="13"/>
  <c r="CI42" i="13" s="1"/>
  <c r="CH34" i="30"/>
  <c r="CI34" i="30" s="1"/>
  <c r="CC19" i="21"/>
  <c r="CD19" i="21" s="1"/>
  <c r="CM25" i="13"/>
  <c r="CJ21" i="18"/>
  <c r="CN25" i="13"/>
  <c r="CG9" i="32"/>
  <c r="CE9" i="32" s="1"/>
  <c r="CC9" i="32" s="1"/>
  <c r="CD9" i="32" s="1"/>
  <c r="CJ17" i="32"/>
  <c r="CN10" i="30"/>
  <c r="CQ10" i="30" s="1"/>
  <c r="CJ27" i="32"/>
  <c r="CG13" i="32"/>
  <c r="CE13" i="32" s="1"/>
  <c r="CF13" i="32" s="1"/>
  <c r="CG8" i="33"/>
  <c r="CJ18" i="32"/>
  <c r="CK35" i="30"/>
  <c r="CK7" i="13"/>
  <c r="CJ16" i="30"/>
  <c r="CK16" i="30" s="1"/>
  <c r="BU16" i="30"/>
  <c r="BA16" i="30" s="1"/>
  <c r="CH51" i="30"/>
  <c r="CI51" i="30" s="1"/>
  <c r="CK33" i="13"/>
  <c r="CJ12" i="21"/>
  <c r="CK17" i="30"/>
  <c r="CJ8" i="18"/>
  <c r="BU21" i="30"/>
  <c r="D21" i="30" s="1"/>
  <c r="CK30" i="13"/>
  <c r="CH11" i="33"/>
  <c r="CE11" i="33"/>
  <c r="CE12" i="21"/>
  <c r="CH12" i="21"/>
  <c r="CE13" i="21"/>
  <c r="CH13" i="21"/>
  <c r="CE12" i="33"/>
  <c r="CH12" i="33"/>
  <c r="CF9" i="21"/>
  <c r="CC9" i="21"/>
  <c r="CD9" i="21" s="1"/>
  <c r="CH20" i="32"/>
  <c r="CE20" i="32"/>
  <c r="CH25" i="21"/>
  <c r="CE25" i="21"/>
  <c r="CH7" i="32"/>
  <c r="CE7" i="32"/>
  <c r="CE10" i="33"/>
  <c r="CH10" i="33"/>
  <c r="CH22" i="32"/>
  <c r="CE22" i="32"/>
  <c r="CE27" i="32"/>
  <c r="CF27" i="32" s="1"/>
  <c r="CH27" i="32"/>
  <c r="CG26" i="18"/>
  <c r="CH26" i="18" s="1"/>
  <c r="CJ25" i="21"/>
  <c r="BA8" i="21"/>
  <c r="CH9" i="21"/>
  <c r="D8" i="21"/>
  <c r="CF24" i="21"/>
  <c r="CJ22" i="32"/>
  <c r="CJ28" i="18"/>
  <c r="CH50" i="30"/>
  <c r="CI50" i="30" s="1"/>
  <c r="CG24" i="22"/>
  <c r="CE24" i="22" s="1"/>
  <c r="CF24" i="22" s="1"/>
  <c r="CG21" i="19"/>
  <c r="CH21" i="19" s="1"/>
  <c r="CJ10" i="33"/>
  <c r="BU24" i="13"/>
  <c r="CC22" i="21"/>
  <c r="CD22" i="21" s="1"/>
  <c r="CG24" i="32"/>
  <c r="CG15" i="21"/>
  <c r="BT31" i="27"/>
  <c r="BA31" i="27" s="1"/>
  <c r="CJ20" i="32"/>
  <c r="CG18" i="18"/>
  <c r="CH38" i="13"/>
  <c r="CF38" i="13" s="1"/>
  <c r="BU14" i="30"/>
  <c r="BW14" i="30" s="1"/>
  <c r="CH53" i="30"/>
  <c r="CF53" i="30" s="1"/>
  <c r="CG53" i="30" s="1"/>
  <c r="CJ16" i="32"/>
  <c r="CG21" i="32"/>
  <c r="CE21" i="32" s="1"/>
  <c r="CF21" i="32" s="1"/>
  <c r="CK52" i="30"/>
  <c r="CG29" i="18"/>
  <c r="CE29" i="18" s="1"/>
  <c r="CC29" i="18" s="1"/>
  <c r="CD29" i="18" s="1"/>
  <c r="CH36" i="18"/>
  <c r="CE36" i="18"/>
  <c r="CC23" i="34"/>
  <c r="CA23" i="34" s="1"/>
  <c r="CB23" i="34" s="1"/>
  <c r="CG15" i="22"/>
  <c r="CH15" i="22" s="1"/>
  <c r="CJ9" i="22"/>
  <c r="CJ31" i="22"/>
  <c r="CG12" i="22"/>
  <c r="CH12" i="22" s="1"/>
  <c r="CC23" i="22"/>
  <c r="CD23" i="22" s="1"/>
  <c r="CF23" i="22"/>
  <c r="CJ20" i="22"/>
  <c r="CC16" i="22"/>
  <c r="CD16" i="22" s="1"/>
  <c r="CF16" i="22"/>
  <c r="CG19" i="22"/>
  <c r="CJ18" i="22"/>
  <c r="CH18" i="22"/>
  <c r="CE18" i="22"/>
  <c r="CF18" i="22" s="1"/>
  <c r="CG27" i="22"/>
  <c r="CH27" i="22" s="1"/>
  <c r="CJ11" i="22"/>
  <c r="CG25" i="22"/>
  <c r="CG22" i="22"/>
  <c r="CJ17" i="22"/>
  <c r="CJ32" i="22"/>
  <c r="CJ30" i="22"/>
  <c r="CJ8" i="22"/>
  <c r="CH33" i="18"/>
  <c r="CE33" i="18"/>
  <c r="CA17" i="34"/>
  <c r="CB17" i="34" s="1"/>
  <c r="CD17" i="34"/>
  <c r="CA11" i="34"/>
  <c r="CB11" i="34" s="1"/>
  <c r="CC24" i="27"/>
  <c r="CF24" i="27"/>
  <c r="CJ22" i="27"/>
  <c r="CC52" i="27"/>
  <c r="CD52" i="27" s="1"/>
  <c r="CG17" i="27"/>
  <c r="CH17" i="27" s="1"/>
  <c r="CJ48" i="27"/>
  <c r="CG7" i="27"/>
  <c r="CH7" i="27" s="1"/>
  <c r="CG46" i="27"/>
  <c r="CH46" i="27" s="1"/>
  <c r="CA22" i="34"/>
  <c r="CB22" i="34" s="1"/>
  <c r="CD22" i="34"/>
  <c r="CJ39" i="27"/>
  <c r="CG25" i="27"/>
  <c r="CE25" i="27" s="1"/>
  <c r="CF25" i="27" s="1"/>
  <c r="CG28" i="27"/>
  <c r="CH28" i="27" s="1"/>
  <c r="CG43" i="27"/>
  <c r="CE43" i="27" s="1"/>
  <c r="CF43" i="27" s="1"/>
  <c r="CJ35" i="27"/>
  <c r="CG31" i="27"/>
  <c r="CH31" i="27" s="1"/>
  <c r="CJ31" i="27"/>
  <c r="CJ12" i="27"/>
  <c r="BU31" i="27"/>
  <c r="CG15" i="27"/>
  <c r="CH15" i="27" s="1"/>
  <c r="CG10" i="27"/>
  <c r="CH10" i="27" s="1"/>
  <c r="CJ23" i="27"/>
  <c r="BA10" i="27"/>
  <c r="CG16" i="27"/>
  <c r="CH16" i="27" s="1"/>
  <c r="CJ27" i="27"/>
  <c r="CG44" i="27"/>
  <c r="CE44" i="27" s="1"/>
  <c r="CF44" i="27" s="1"/>
  <c r="CG29" i="27"/>
  <c r="CH29" i="27" s="1"/>
  <c r="BV10" i="27"/>
  <c r="CJ26" i="27"/>
  <c r="CJ9" i="27"/>
  <c r="CG30" i="27"/>
  <c r="CH30" i="27" s="1"/>
  <c r="CD21" i="34"/>
  <c r="CA21" i="34"/>
  <c r="CB21" i="34" s="1"/>
  <c r="CJ16" i="19"/>
  <c r="CF11" i="34"/>
  <c r="CA8" i="34"/>
  <c r="CB8" i="34" s="1"/>
  <c r="CD8" i="34"/>
  <c r="CG11" i="19"/>
  <c r="CH11" i="19" s="1"/>
  <c r="CJ20" i="19"/>
  <c r="BA23" i="19"/>
  <c r="D23" i="19"/>
  <c r="CG7" i="19"/>
  <c r="CH7" i="19" s="1"/>
  <c r="F19" i="34"/>
  <c r="CF19" i="34"/>
  <c r="CC19" i="34"/>
  <c r="CD20" i="34"/>
  <c r="CA20" i="34"/>
  <c r="CB20" i="34" s="1"/>
  <c r="CH12" i="34"/>
  <c r="CG24" i="19"/>
  <c r="CH24" i="19" s="1"/>
  <c r="CG12" i="19"/>
  <c r="CE12" i="19" s="1"/>
  <c r="CC12" i="19" s="1"/>
  <c r="CD12" i="19" s="1"/>
  <c r="CG26" i="19"/>
  <c r="CG23" i="19"/>
  <c r="CH14" i="19"/>
  <c r="CE14" i="19"/>
  <c r="CJ14" i="19"/>
  <c r="CG10" i="19"/>
  <c r="CE10" i="19" s="1"/>
  <c r="CC10" i="19" s="1"/>
  <c r="CD10" i="19" s="1"/>
  <c r="CG13" i="19"/>
  <c r="CH13" i="19" s="1"/>
  <c r="CG19" i="19"/>
  <c r="CH19" i="19" s="1"/>
  <c r="CE18" i="19"/>
  <c r="CH18" i="19"/>
  <c r="CH25" i="19"/>
  <c r="CE25" i="19"/>
  <c r="CE20" i="19"/>
  <c r="CH20" i="19"/>
  <c r="CE9" i="19"/>
  <c r="CH9" i="19"/>
  <c r="CH22" i="19"/>
  <c r="CE22" i="19"/>
  <c r="CE16" i="19"/>
  <c r="CH16" i="19"/>
  <c r="CJ18" i="19"/>
  <c r="CJ9" i="19"/>
  <c r="CJ22" i="19"/>
  <c r="CJ25" i="19"/>
  <c r="CH9" i="34"/>
  <c r="BA12" i="34"/>
  <c r="CH10" i="34"/>
  <c r="BT7" i="34"/>
  <c r="CH18" i="34"/>
  <c r="CH16" i="34"/>
  <c r="CE14" i="34"/>
  <c r="CF14" i="34" s="1"/>
  <c r="BT12" i="34"/>
  <c r="CE7" i="34"/>
  <c r="CF7" i="34" s="1"/>
  <c r="CG20" i="18"/>
  <c r="CC34" i="18"/>
  <c r="CD34" i="18" s="1"/>
  <c r="CF34" i="18"/>
  <c r="CC35" i="18"/>
  <c r="CD35" i="18" s="1"/>
  <c r="CF35" i="18"/>
  <c r="CC32" i="18"/>
  <c r="CD32" i="18" s="1"/>
  <c r="CF32" i="18"/>
  <c r="CC19" i="18"/>
  <c r="CD19" i="18" s="1"/>
  <c r="CF19" i="18"/>
  <c r="CE21" i="18"/>
  <c r="CF21" i="18" s="1"/>
  <c r="CH21" i="18"/>
  <c r="CH8" i="18"/>
  <c r="CE8" i="18"/>
  <c r="CF8" i="18" s="1"/>
  <c r="CJ14" i="18"/>
  <c r="CJ22" i="18"/>
  <c r="CJ31" i="18"/>
  <c r="CG9" i="18"/>
  <c r="CE9" i="18" s="1"/>
  <c r="CC9" i="18" s="1"/>
  <c r="CD9" i="18" s="1"/>
  <c r="CG12" i="18"/>
  <c r="CE12" i="18" s="1"/>
  <c r="CC12" i="18" s="1"/>
  <c r="CD12" i="18" s="1"/>
  <c r="CJ30" i="18"/>
  <c r="CH15" i="18"/>
  <c r="CE15" i="18"/>
  <c r="CC15" i="18" s="1"/>
  <c r="CD15" i="18" s="1"/>
  <c r="CE14" i="18"/>
  <c r="CC14" i="18" s="1"/>
  <c r="CD14" i="18" s="1"/>
  <c r="CH14" i="18"/>
  <c r="CH31" i="18"/>
  <c r="CE31" i="18"/>
  <c r="BV7" i="18"/>
  <c r="CJ11" i="18"/>
  <c r="BA7" i="18"/>
  <c r="D11" i="18"/>
  <c r="CJ15" i="18"/>
  <c r="D7" i="18"/>
  <c r="CJ17" i="18"/>
  <c r="BV11" i="18"/>
  <c r="BA11" i="18"/>
  <c r="CG7" i="18"/>
  <c r="CH17" i="18"/>
  <c r="CE17" i="18"/>
  <c r="CF17" i="18" s="1"/>
  <c r="CH30" i="18"/>
  <c r="CE30" i="18"/>
  <c r="CH11" i="18"/>
  <c r="CE11" i="18"/>
  <c r="CF28" i="18"/>
  <c r="CC28" i="18"/>
  <c r="CD28" i="18" s="1"/>
  <c r="CE13" i="18"/>
  <c r="CH13" i="18"/>
  <c r="CE23" i="18"/>
  <c r="CH23" i="18"/>
  <c r="CF22" i="18"/>
  <c r="CC22" i="18"/>
  <c r="CD22" i="18" s="1"/>
  <c r="CH16" i="18"/>
  <c r="CE16" i="18"/>
  <c r="CH22" i="18"/>
  <c r="CH28" i="18"/>
  <c r="CG25" i="18"/>
  <c r="BV28" i="18"/>
  <c r="CJ23" i="18"/>
  <c r="CJ13" i="18"/>
  <c r="BA28" i="18"/>
  <c r="CJ16" i="18"/>
  <c r="CG54" i="30"/>
  <c r="CD54" i="30"/>
  <c r="CE54" i="30" s="1"/>
  <c r="CK7" i="30"/>
  <c r="CK30" i="30"/>
  <c r="CH18" i="30"/>
  <c r="CJ48" i="30"/>
  <c r="CK48" i="30" s="1"/>
  <c r="CH9" i="30"/>
  <c r="CI9" i="30" s="1"/>
  <c r="CK29" i="30"/>
  <c r="BU48" i="30"/>
  <c r="BA48" i="30" s="1"/>
  <c r="CJ23" i="30"/>
  <c r="CK23" i="30" s="1"/>
  <c r="BV27" i="30"/>
  <c r="BW41" i="30"/>
  <c r="CJ27" i="30"/>
  <c r="CH27" i="30" s="1"/>
  <c r="CI27" i="30" s="1"/>
  <c r="CH32" i="30"/>
  <c r="CI32" i="30" s="1"/>
  <c r="CF29" i="30"/>
  <c r="CD29" i="30" s="1"/>
  <c r="CE29" i="30" s="1"/>
  <c r="CI29" i="30"/>
  <c r="CI47" i="30"/>
  <c r="CF47" i="30"/>
  <c r="CD47" i="30" s="1"/>
  <c r="CE47" i="30" s="1"/>
  <c r="CF52" i="30"/>
  <c r="CG52" i="30" s="1"/>
  <c r="CI52" i="30"/>
  <c r="CK47" i="30"/>
  <c r="CK13" i="30"/>
  <c r="BW10" i="30"/>
  <c r="BU25" i="30"/>
  <c r="CF37" i="30"/>
  <c r="BV23" i="30"/>
  <c r="CK31" i="30"/>
  <c r="CJ14" i="30"/>
  <c r="CJ41" i="30"/>
  <c r="CK11" i="30"/>
  <c r="CI17" i="30"/>
  <c r="CH33" i="30"/>
  <c r="CM49" i="30"/>
  <c r="CP49" i="30" s="1"/>
  <c r="CL49" i="30"/>
  <c r="CO49" i="30" s="1"/>
  <c r="BA49" i="30"/>
  <c r="CF42" i="30"/>
  <c r="CI42" i="30"/>
  <c r="CF31" i="30"/>
  <c r="CI31" i="30"/>
  <c r="CI13" i="30"/>
  <c r="CF13" i="30"/>
  <c r="CF22" i="30"/>
  <c r="CI22" i="30"/>
  <c r="CF45" i="30"/>
  <c r="CI45" i="30"/>
  <c r="CF10" i="30"/>
  <c r="CI10" i="30"/>
  <c r="CF20" i="30"/>
  <c r="CI20" i="30"/>
  <c r="CI26" i="30"/>
  <c r="CF26" i="30"/>
  <c r="CF11" i="30"/>
  <c r="CI11" i="30"/>
  <c r="CI24" i="30"/>
  <c r="CF24" i="30"/>
  <c r="CG30" i="30"/>
  <c r="CD30" i="30"/>
  <c r="CE30" i="30" s="1"/>
  <c r="CF44" i="30"/>
  <c r="CI44" i="30"/>
  <c r="CI35" i="30"/>
  <c r="CF35" i="30"/>
  <c r="CK26" i="30"/>
  <c r="CF7" i="30"/>
  <c r="CG17" i="30"/>
  <c r="CH46" i="30"/>
  <c r="CH43" i="30"/>
  <c r="D10" i="30"/>
  <c r="CK10" i="30"/>
  <c r="CK24" i="30"/>
  <c r="CH28" i="30"/>
  <c r="CK42" i="30"/>
  <c r="CJ25" i="30"/>
  <c r="CJ21" i="30"/>
  <c r="BU12" i="30"/>
  <c r="CN49" i="30"/>
  <c r="CQ49" i="30" s="1"/>
  <c r="CJ49" i="30"/>
  <c r="D49" i="30"/>
  <c r="CK20" i="30"/>
  <c r="CH15" i="30"/>
  <c r="CM10" i="30"/>
  <c r="CP10" i="30" s="1"/>
  <c r="BA10" i="30"/>
  <c r="CK44" i="30"/>
  <c r="CI30" i="30"/>
  <c r="BV12" i="30"/>
  <c r="CE16" i="32"/>
  <c r="CH16" i="32"/>
  <c r="CE17" i="32"/>
  <c r="CH17" i="32"/>
  <c r="CE18" i="32"/>
  <c r="CL30" i="13"/>
  <c r="BT31" i="13"/>
  <c r="BU31" i="13" s="1"/>
  <c r="CG9" i="20"/>
  <c r="CJ10" i="20"/>
  <c r="CJ7" i="20"/>
  <c r="CF10" i="34"/>
  <c r="CC10" i="34"/>
  <c r="D7" i="34"/>
  <c r="CE13" i="34"/>
  <c r="CC10" i="20"/>
  <c r="CD10" i="20" s="1"/>
  <c r="CF10" i="20"/>
  <c r="CH7" i="20"/>
  <c r="CE7" i="20"/>
  <c r="CH8" i="20"/>
  <c r="CE8" i="20"/>
  <c r="CH10" i="20"/>
  <c r="CJ8" i="20"/>
  <c r="CH32" i="22"/>
  <c r="CE32" i="22"/>
  <c r="CE30" i="22"/>
  <c r="CH30" i="22"/>
  <c r="CF31" i="22"/>
  <c r="CC31" i="22"/>
  <c r="CD31" i="22" s="1"/>
  <c r="CE9" i="22"/>
  <c r="CH9" i="22"/>
  <c r="CE29" i="22"/>
  <c r="CH29" i="22"/>
  <c r="CH20" i="22"/>
  <c r="CE20" i="22"/>
  <c r="CH17" i="22"/>
  <c r="CE17" i="22"/>
  <c r="CE8" i="22"/>
  <c r="CJ29" i="22"/>
  <c r="CG33" i="22"/>
  <c r="CH31" i="22"/>
  <c r="CG7" i="22"/>
  <c r="CG13" i="22"/>
  <c r="CE11" i="22"/>
  <c r="CG10" i="22"/>
  <c r="CG21" i="22"/>
  <c r="CF9" i="34"/>
  <c r="CC9" i="34"/>
  <c r="CF16" i="34"/>
  <c r="CC16" i="34"/>
  <c r="CF12" i="34"/>
  <c r="CC12" i="34"/>
  <c r="CC18" i="34"/>
  <c r="CH23" i="13"/>
  <c r="CF23" i="13" s="1"/>
  <c r="CG23" i="13" s="1"/>
  <c r="CH26" i="13"/>
  <c r="CK45" i="13"/>
  <c r="D30" i="13"/>
  <c r="CH36" i="13"/>
  <c r="CF36" i="13" s="1"/>
  <c r="CD36" i="13" s="1"/>
  <c r="CE36" i="13" s="1"/>
  <c r="CK44" i="13"/>
  <c r="CF9" i="13"/>
  <c r="CD9" i="13" s="1"/>
  <c r="CE9" i="13" s="1"/>
  <c r="CJ24" i="13"/>
  <c r="CK22" i="13"/>
  <c r="CH29" i="13"/>
  <c r="CH13" i="13"/>
  <c r="CI40" i="13"/>
  <c r="CF40" i="13"/>
  <c r="CG33" i="13"/>
  <c r="CD33" i="13"/>
  <c r="CE33" i="13" s="1"/>
  <c r="CI47" i="13"/>
  <c r="CF47" i="13"/>
  <c r="CD10" i="13"/>
  <c r="CE10" i="13" s="1"/>
  <c r="CG10" i="13"/>
  <c r="CF22" i="13"/>
  <c r="CI22" i="13"/>
  <c r="CF27" i="13"/>
  <c r="CI27" i="13"/>
  <c r="CI30" i="13"/>
  <c r="CF30" i="13"/>
  <c r="CI7" i="13"/>
  <c r="CF7" i="13"/>
  <c r="CI25" i="13"/>
  <c r="CF25" i="13"/>
  <c r="CH11" i="13"/>
  <c r="CH32" i="13"/>
  <c r="CK47" i="13"/>
  <c r="BW30" i="13"/>
  <c r="CF44" i="13"/>
  <c r="CH20" i="13"/>
  <c r="CH34" i="13"/>
  <c r="CL25" i="13"/>
  <c r="CI10" i="13"/>
  <c r="CK27" i="13"/>
  <c r="CI33" i="13"/>
  <c r="CK25" i="13"/>
  <c r="CN30" i="13"/>
  <c r="CM30" i="13"/>
  <c r="CF45" i="13"/>
  <c r="CF21" i="13"/>
  <c r="CH12" i="13"/>
  <c r="D25" i="13"/>
  <c r="CG45" i="27"/>
  <c r="CH45" i="27" s="1"/>
  <c r="CG51" i="27"/>
  <c r="CE51" i="27" s="1"/>
  <c r="CC51" i="27" s="1"/>
  <c r="CD51" i="27" s="1"/>
  <c r="CJ36" i="27"/>
  <c r="CG49" i="27"/>
  <c r="CE49" i="27" s="1"/>
  <c r="CC49" i="27" s="1"/>
  <c r="CD49" i="27" s="1"/>
  <c r="CH27" i="27"/>
  <c r="CE27" i="27"/>
  <c r="CH26" i="27"/>
  <c r="CE26" i="27"/>
  <c r="CH36" i="27"/>
  <c r="CE36" i="27"/>
  <c r="CE23" i="27"/>
  <c r="CH23" i="27"/>
  <c r="CE39" i="27"/>
  <c r="CH39" i="27"/>
  <c r="CF22" i="27"/>
  <c r="CC22" i="27"/>
  <c r="CD22" i="27" s="1"/>
  <c r="CH35" i="27"/>
  <c r="CE35" i="27"/>
  <c r="CE48" i="27"/>
  <c r="CH48" i="27"/>
  <c r="CH12" i="27"/>
  <c r="CE12" i="27"/>
  <c r="BV17" i="27"/>
  <c r="CG8" i="27"/>
  <c r="BA17" i="27"/>
  <c r="CH22" i="27"/>
  <c r="CG50" i="27"/>
  <c r="CG41" i="27"/>
  <c r="CD38" i="13" l="1"/>
  <c r="BU11" i="27"/>
  <c r="BT11" i="27"/>
  <c r="CI11" i="27"/>
  <c r="CC34" i="22"/>
  <c r="CD34" i="22" s="1"/>
  <c r="CF34" i="22"/>
  <c r="CL24" i="13"/>
  <c r="CF11" i="20"/>
  <c r="CD23" i="34"/>
  <c r="CG38" i="13"/>
  <c r="CH11" i="21"/>
  <c r="CC11" i="21"/>
  <c r="CD11" i="21" s="1"/>
  <c r="CE13" i="33"/>
  <c r="CC13" i="33" s="1"/>
  <c r="CD13" i="33" s="1"/>
  <c r="CF10" i="21"/>
  <c r="CE24" i="18"/>
  <c r="CC24" i="18" s="1"/>
  <c r="CD24" i="18" s="1"/>
  <c r="CH10" i="21"/>
  <c r="CC14" i="32"/>
  <c r="CD14" i="32" s="1"/>
  <c r="CH14" i="32"/>
  <c r="BA7" i="21"/>
  <c r="CE14" i="21"/>
  <c r="CC14" i="21" s="1"/>
  <c r="CD14" i="21" s="1"/>
  <c r="D9" i="33"/>
  <c r="CG9" i="33"/>
  <c r="CE9" i="33" s="1"/>
  <c r="CF9" i="33" s="1"/>
  <c r="BU9" i="33"/>
  <c r="CF9" i="32"/>
  <c r="CE12" i="22"/>
  <c r="CF12" i="22" s="1"/>
  <c r="BV7" i="21"/>
  <c r="CE7" i="33"/>
  <c r="CC7" i="33" s="1"/>
  <c r="CD7" i="33" s="1"/>
  <c r="CE15" i="22"/>
  <c r="CF15" i="22" s="1"/>
  <c r="CE11" i="19"/>
  <c r="CF11" i="19" s="1"/>
  <c r="CH9" i="32"/>
  <c r="CE27" i="18"/>
  <c r="CC27" i="18" s="1"/>
  <c r="CD27" i="18" s="1"/>
  <c r="CF42" i="13"/>
  <c r="CD42" i="13" s="1"/>
  <c r="CE42" i="13" s="1"/>
  <c r="BW24" i="13"/>
  <c r="CE26" i="18"/>
  <c r="CF26" i="18" s="1"/>
  <c r="CC21" i="32"/>
  <c r="CD21" i="32" s="1"/>
  <c r="CN24" i="13"/>
  <c r="CH21" i="32"/>
  <c r="D24" i="13"/>
  <c r="CM24" i="13"/>
  <c r="BA24" i="13"/>
  <c r="CG19" i="30"/>
  <c r="CD40" i="30"/>
  <c r="CE40" i="30" s="1"/>
  <c r="CD36" i="30"/>
  <c r="CE36" i="30" s="1"/>
  <c r="CG36" i="30"/>
  <c r="CG35" i="30"/>
  <c r="CD35" i="30"/>
  <c r="CE35" i="30" s="1"/>
  <c r="BA27" i="30"/>
  <c r="CL27" i="30"/>
  <c r="CO27" i="30" s="1"/>
  <c r="CG8" i="30"/>
  <c r="BW27" i="30"/>
  <c r="CN27" i="30"/>
  <c r="CQ27" i="30" s="1"/>
  <c r="CM27" i="30"/>
  <c r="CP27" i="30" s="1"/>
  <c r="CL16" i="30"/>
  <c r="CO16" i="30" s="1"/>
  <c r="BW25" i="30"/>
  <c r="D16" i="30"/>
  <c r="CL21" i="30"/>
  <c r="CO21" i="30" s="1"/>
  <c r="BW21" i="30"/>
  <c r="CM21" i="30"/>
  <c r="CP21" i="30" s="1"/>
  <c r="CM16" i="30"/>
  <c r="CP16" i="30" s="1"/>
  <c r="BA21" i="30"/>
  <c r="CN16" i="30"/>
  <c r="CQ16" i="30" s="1"/>
  <c r="BW23" i="30"/>
  <c r="CN21" i="30"/>
  <c r="CQ21" i="30" s="1"/>
  <c r="BW16" i="30"/>
  <c r="CL14" i="30"/>
  <c r="CO14" i="30" s="1"/>
  <c r="CI8" i="30"/>
  <c r="CD53" i="30"/>
  <c r="CE53" i="30" s="1"/>
  <c r="CM23" i="30"/>
  <c r="CP23" i="30" s="1"/>
  <c r="CN23" i="30"/>
  <c r="CQ23" i="30" s="1"/>
  <c r="CF34" i="30"/>
  <c r="CD34" i="30" s="1"/>
  <c r="CE34" i="30" s="1"/>
  <c r="D23" i="30"/>
  <c r="CF50" i="30"/>
  <c r="CD50" i="30" s="1"/>
  <c r="CE50" i="30" s="1"/>
  <c r="BA23" i="30"/>
  <c r="CF27" i="30"/>
  <c r="CG27" i="30" s="1"/>
  <c r="CK12" i="30"/>
  <c r="CL23" i="30"/>
  <c r="CO23" i="30" s="1"/>
  <c r="CL41" i="30"/>
  <c r="CO41" i="30" s="1"/>
  <c r="CH16" i="30"/>
  <c r="CF16" i="30" s="1"/>
  <c r="CD16" i="30" s="1"/>
  <c r="CE16" i="30" s="1"/>
  <c r="D31" i="27"/>
  <c r="CH13" i="32"/>
  <c r="BV31" i="27"/>
  <c r="CG29" i="30"/>
  <c r="CE7" i="19"/>
  <c r="CF7" i="19" s="1"/>
  <c r="CC13" i="32"/>
  <c r="CD13" i="32" s="1"/>
  <c r="BW48" i="30"/>
  <c r="CI53" i="30"/>
  <c r="CF32" i="30"/>
  <c r="CD32" i="30" s="1"/>
  <c r="CE32" i="30" s="1"/>
  <c r="CF51" i="30"/>
  <c r="CG51" i="30" s="1"/>
  <c r="CH9" i="18"/>
  <c r="CM14" i="30"/>
  <c r="CP14" i="30" s="1"/>
  <c r="CC21" i="18"/>
  <c r="CD21" i="18" s="1"/>
  <c r="CD23" i="13"/>
  <c r="CE23" i="13" s="1"/>
  <c r="CI38" i="13"/>
  <c r="BA14" i="30"/>
  <c r="CK27" i="30"/>
  <c r="CH8" i="33"/>
  <c r="CE8" i="33"/>
  <c r="CC24" i="22"/>
  <c r="CD24" i="22" s="1"/>
  <c r="CN14" i="30"/>
  <c r="CQ14" i="30" s="1"/>
  <c r="CE24" i="19"/>
  <c r="CC24" i="19" s="1"/>
  <c r="CD24" i="19" s="1"/>
  <c r="CH24" i="22"/>
  <c r="D14" i="30"/>
  <c r="CF22" i="32"/>
  <c r="CC22" i="32"/>
  <c r="CD22" i="32" s="1"/>
  <c r="CF29" i="18"/>
  <c r="CF10" i="33"/>
  <c r="CC10" i="33"/>
  <c r="CD10" i="33" s="1"/>
  <c r="CN25" i="30"/>
  <c r="CQ25" i="30" s="1"/>
  <c r="CF15" i="18"/>
  <c r="CF9" i="18"/>
  <c r="CC8" i="18"/>
  <c r="CD8" i="18" s="1"/>
  <c r="CC7" i="32"/>
  <c r="CD7" i="32" s="1"/>
  <c r="CF7" i="32"/>
  <c r="CF12" i="33"/>
  <c r="CC12" i="33"/>
  <c r="CD12" i="33" s="1"/>
  <c r="CH24" i="32"/>
  <c r="CE24" i="32"/>
  <c r="CF25" i="21"/>
  <c r="CC25" i="21"/>
  <c r="CD25" i="21" s="1"/>
  <c r="CF12" i="21"/>
  <c r="CC12" i="21"/>
  <c r="CD12" i="21" s="1"/>
  <c r="CC27" i="32"/>
  <c r="CD27" i="32" s="1"/>
  <c r="CL25" i="30"/>
  <c r="CO25" i="30" s="1"/>
  <c r="CE21" i="19"/>
  <c r="CC21" i="19" s="1"/>
  <c r="CD21" i="19" s="1"/>
  <c r="CC11" i="33"/>
  <c r="CD11" i="33" s="1"/>
  <c r="CF11" i="33"/>
  <c r="CC7" i="34"/>
  <c r="CD7" i="34" s="1"/>
  <c r="CH18" i="18"/>
  <c r="CE18" i="18"/>
  <c r="CF20" i="32"/>
  <c r="CC20" i="32"/>
  <c r="CD20" i="32" s="1"/>
  <c r="CC13" i="21"/>
  <c r="CD13" i="21" s="1"/>
  <c r="CF13" i="21"/>
  <c r="CE15" i="21"/>
  <c r="CH15" i="21"/>
  <c r="CG47" i="30"/>
  <c r="CH23" i="30"/>
  <c r="CF23" i="30" s="1"/>
  <c r="CH29" i="18"/>
  <c r="CC36" i="18"/>
  <c r="CD36" i="18" s="1"/>
  <c r="CF36" i="18"/>
  <c r="CC18" i="22"/>
  <c r="CD18" i="22" s="1"/>
  <c r="CH19" i="22"/>
  <c r="CE19" i="22"/>
  <c r="CE27" i="22"/>
  <c r="CF27" i="22" s="1"/>
  <c r="CH22" i="22"/>
  <c r="CE22" i="22"/>
  <c r="CH25" i="22"/>
  <c r="CE25" i="22"/>
  <c r="CC33" i="18"/>
  <c r="CD33" i="18" s="1"/>
  <c r="CF33" i="18"/>
  <c r="CD24" i="27"/>
  <c r="CE16" i="27"/>
  <c r="CF16" i="27" s="1"/>
  <c r="CE31" i="27"/>
  <c r="CF31" i="27" s="1"/>
  <c r="CC25" i="27"/>
  <c r="CD25" i="27" s="1"/>
  <c r="CH25" i="27"/>
  <c r="CE15" i="27"/>
  <c r="CC15" i="27" s="1"/>
  <c r="CD15" i="27" s="1"/>
  <c r="CE29" i="27"/>
  <c r="CC29" i="27" s="1"/>
  <c r="CD29" i="27" s="1"/>
  <c r="CC43" i="27"/>
  <c r="CD43" i="27" s="1"/>
  <c r="CE46" i="27"/>
  <c r="CC46" i="27" s="1"/>
  <c r="CD46" i="27" s="1"/>
  <c r="CE28" i="27"/>
  <c r="CE10" i="27"/>
  <c r="CF10" i="27" s="1"/>
  <c r="CE30" i="27"/>
  <c r="CF30" i="27" s="1"/>
  <c r="CH43" i="27"/>
  <c r="CF49" i="27"/>
  <c r="CC44" i="27"/>
  <c r="CD44" i="27" s="1"/>
  <c r="CH44" i="27"/>
  <c r="CH49" i="27"/>
  <c r="CA19" i="34"/>
  <c r="CB19" i="34" s="1"/>
  <c r="CD19" i="34"/>
  <c r="O19" i="34"/>
  <c r="CH12" i="19"/>
  <c r="CH10" i="19"/>
  <c r="CF12" i="19"/>
  <c r="CE23" i="19"/>
  <c r="CH23" i="19"/>
  <c r="CH26" i="19"/>
  <c r="CE26" i="19"/>
  <c r="CE13" i="19"/>
  <c r="CC13" i="19" s="1"/>
  <c r="CD13" i="19" s="1"/>
  <c r="CE19" i="19"/>
  <c r="CF19" i="19" s="1"/>
  <c r="CF10" i="19"/>
  <c r="CF14" i="19"/>
  <c r="CC14" i="19"/>
  <c r="CD14" i="19" s="1"/>
  <c r="CF9" i="19"/>
  <c r="CC9" i="19"/>
  <c r="CD9" i="19" s="1"/>
  <c r="CF20" i="19"/>
  <c r="CC20" i="19"/>
  <c r="CD20" i="19" s="1"/>
  <c r="CC16" i="19"/>
  <c r="CD16" i="19" s="1"/>
  <c r="CF16" i="19"/>
  <c r="CC25" i="19"/>
  <c r="CD25" i="19" s="1"/>
  <c r="CF25" i="19"/>
  <c r="CF22" i="19"/>
  <c r="CC22" i="19"/>
  <c r="CD22" i="19" s="1"/>
  <c r="CC18" i="19"/>
  <c r="CD18" i="19" s="1"/>
  <c r="CF18" i="19"/>
  <c r="CC14" i="34"/>
  <c r="CD14" i="34" s="1"/>
  <c r="CH20" i="18"/>
  <c r="CE20" i="18"/>
  <c r="CH12" i="18"/>
  <c r="CF12" i="18"/>
  <c r="CF14" i="18"/>
  <c r="CC17" i="18"/>
  <c r="CD17" i="18" s="1"/>
  <c r="CE7" i="18"/>
  <c r="CH7" i="18"/>
  <c r="CF31" i="18"/>
  <c r="CC31" i="18"/>
  <c r="CD31" i="18" s="1"/>
  <c r="CC16" i="18"/>
  <c r="CD16" i="18" s="1"/>
  <c r="CF16" i="18"/>
  <c r="CF11" i="18"/>
  <c r="CC11" i="18"/>
  <c r="CD11" i="18" s="1"/>
  <c r="CH25" i="18"/>
  <c r="CE25" i="18"/>
  <c r="CC30" i="18"/>
  <c r="CD30" i="18" s="1"/>
  <c r="CF30" i="18"/>
  <c r="CC23" i="18"/>
  <c r="CD23" i="18" s="1"/>
  <c r="CF23" i="18"/>
  <c r="CC13" i="18"/>
  <c r="CD13" i="18" s="1"/>
  <c r="CF13" i="18"/>
  <c r="CL48" i="30"/>
  <c r="CO48" i="30" s="1"/>
  <c r="D48" i="30"/>
  <c r="CM48" i="30"/>
  <c r="CP48" i="30" s="1"/>
  <c r="CF18" i="30"/>
  <c r="CI18" i="30"/>
  <c r="CH48" i="30"/>
  <c r="CI48" i="30" s="1"/>
  <c r="CN48" i="30"/>
  <c r="CQ48" i="30" s="1"/>
  <c r="CN41" i="30"/>
  <c r="CQ41" i="30" s="1"/>
  <c r="BA41" i="30"/>
  <c r="D41" i="30"/>
  <c r="CM41" i="30"/>
  <c r="CP41" i="30" s="1"/>
  <c r="CF9" i="30"/>
  <c r="CD9" i="30" s="1"/>
  <c r="CE9" i="30" s="1"/>
  <c r="CK14" i="30"/>
  <c r="CH14" i="30"/>
  <c r="CD52" i="30"/>
  <c r="CE52" i="30" s="1"/>
  <c r="CD37" i="30"/>
  <c r="CE37" i="30" s="1"/>
  <c r="CG37" i="30"/>
  <c r="CH41" i="30"/>
  <c r="CK41" i="30"/>
  <c r="BA25" i="30"/>
  <c r="CM25" i="30"/>
  <c r="CP25" i="30" s="1"/>
  <c r="D25" i="30"/>
  <c r="CI33" i="30"/>
  <c r="CF33" i="30"/>
  <c r="CK21" i="30"/>
  <c r="CH21" i="30"/>
  <c r="CH25" i="30"/>
  <c r="CK25" i="30"/>
  <c r="CD7" i="30"/>
  <c r="CE7" i="30" s="1"/>
  <c r="CG7" i="30"/>
  <c r="CD10" i="30"/>
  <c r="CE10" i="30" s="1"/>
  <c r="CG10" i="30"/>
  <c r="CG24" i="30"/>
  <c r="CD24" i="30"/>
  <c r="CE24" i="30" s="1"/>
  <c r="CI43" i="30"/>
  <c r="CF28" i="30"/>
  <c r="CI28" i="30"/>
  <c r="CK49" i="30"/>
  <c r="CH49" i="30"/>
  <c r="CD26" i="30"/>
  <c r="CE26" i="30" s="1"/>
  <c r="CG26" i="30"/>
  <c r="CD11" i="30"/>
  <c r="CE11" i="30" s="1"/>
  <c r="CG11" i="30"/>
  <c r="CG13" i="30"/>
  <c r="CD13" i="30"/>
  <c r="CE13" i="30" s="1"/>
  <c r="CD44" i="30"/>
  <c r="CE44" i="30" s="1"/>
  <c r="CG44" i="30"/>
  <c r="CF15" i="30"/>
  <c r="CI15" i="30"/>
  <c r="CL12" i="30"/>
  <c r="CO12" i="30" s="1"/>
  <c r="CM12" i="30"/>
  <c r="CP12" i="30" s="1"/>
  <c r="BA12" i="30"/>
  <c r="BW12" i="30"/>
  <c r="CN12" i="30"/>
  <c r="CQ12" i="30" s="1"/>
  <c r="D12" i="30"/>
  <c r="CD31" i="30"/>
  <c r="CE31" i="30" s="1"/>
  <c r="CG31" i="30"/>
  <c r="CF46" i="30"/>
  <c r="CI46" i="30"/>
  <c r="CG45" i="30"/>
  <c r="CD45" i="30"/>
  <c r="CE45" i="30" s="1"/>
  <c r="CG20" i="30"/>
  <c r="CD20" i="30"/>
  <c r="CE20" i="30" s="1"/>
  <c r="CD22" i="30"/>
  <c r="CE22" i="30" s="1"/>
  <c r="CG22" i="30"/>
  <c r="CF12" i="30"/>
  <c r="CI12" i="30"/>
  <c r="CD42" i="30"/>
  <c r="CE42" i="30" s="1"/>
  <c r="CG42" i="30"/>
  <c r="CF17" i="32"/>
  <c r="CC17" i="32"/>
  <c r="CD17" i="32" s="1"/>
  <c r="CC18" i="32"/>
  <c r="CD18" i="32" s="1"/>
  <c r="CF18" i="32"/>
  <c r="CC16" i="32"/>
  <c r="CD16" i="32" s="1"/>
  <c r="CF16" i="32"/>
  <c r="CH9" i="20"/>
  <c r="CE9" i="20"/>
  <c r="CF13" i="34"/>
  <c r="CC13" i="34"/>
  <c r="CD10" i="34"/>
  <c r="CA10" i="34"/>
  <c r="CB10" i="34" s="1"/>
  <c r="CF8" i="20"/>
  <c r="CC8" i="20"/>
  <c r="CD8" i="20" s="1"/>
  <c r="CC7" i="20"/>
  <c r="CD7" i="20" s="1"/>
  <c r="CF7" i="20"/>
  <c r="CC17" i="22"/>
  <c r="CD17" i="22" s="1"/>
  <c r="CF17" i="22"/>
  <c r="CE13" i="22"/>
  <c r="CH13" i="22"/>
  <c r="CC30" i="22"/>
  <c r="CD30" i="22" s="1"/>
  <c r="CF30" i="22"/>
  <c r="CH7" i="22"/>
  <c r="CE7" i="22"/>
  <c r="CE10" i="22"/>
  <c r="CH10" i="22"/>
  <c r="CF9" i="22"/>
  <c r="CC9" i="22"/>
  <c r="CD9" i="22" s="1"/>
  <c r="CC20" i="22"/>
  <c r="CD20" i="22" s="1"/>
  <c r="CF20" i="22"/>
  <c r="CE21" i="22"/>
  <c r="CH21" i="22"/>
  <c r="CF11" i="22"/>
  <c r="CC11" i="22"/>
  <c r="CD11" i="22" s="1"/>
  <c r="CC8" i="22"/>
  <c r="CD8" i="22" s="1"/>
  <c r="CF8" i="22"/>
  <c r="CE33" i="22"/>
  <c r="CH33" i="22"/>
  <c r="CC32" i="22"/>
  <c r="CD32" i="22" s="1"/>
  <c r="CF32" i="22"/>
  <c r="CC29" i="22"/>
  <c r="CD29" i="22" s="1"/>
  <c r="CF29" i="22"/>
  <c r="CD12" i="34"/>
  <c r="CA12" i="34"/>
  <c r="CB12" i="34" s="1"/>
  <c r="CD16" i="34"/>
  <c r="CA16" i="34"/>
  <c r="CB16" i="34" s="1"/>
  <c r="CA18" i="34"/>
  <c r="CB18" i="34" s="1"/>
  <c r="CD18" i="34"/>
  <c r="CA9" i="34"/>
  <c r="CB9" i="34" s="1"/>
  <c r="CD9" i="34"/>
  <c r="CF26" i="13"/>
  <c r="CI26" i="13"/>
  <c r="CI23" i="13"/>
  <c r="CI29" i="13"/>
  <c r="CF29" i="13"/>
  <c r="CI36" i="13"/>
  <c r="CH24" i="13"/>
  <c r="CK24" i="13"/>
  <c r="CG9" i="13"/>
  <c r="CG40" i="13"/>
  <c r="CD40" i="13"/>
  <c r="CE40" i="13" s="1"/>
  <c r="CG36" i="13"/>
  <c r="CI13" i="13"/>
  <c r="CF13" i="13"/>
  <c r="CD21" i="13"/>
  <c r="CE21" i="13" s="1"/>
  <c r="CG21" i="13"/>
  <c r="CG25" i="13"/>
  <c r="CD25" i="13"/>
  <c r="CE25" i="13" s="1"/>
  <c r="CD22" i="13"/>
  <c r="CE22" i="13" s="1"/>
  <c r="CG22" i="13"/>
  <c r="CG45" i="13"/>
  <c r="CD45" i="13"/>
  <c r="CE45" i="13" s="1"/>
  <c r="CF11" i="13"/>
  <c r="CI11" i="13"/>
  <c r="CF34" i="13"/>
  <c r="CI34" i="13"/>
  <c r="CI12" i="13"/>
  <c r="CF12" i="13"/>
  <c r="CI32" i="13"/>
  <c r="CF32" i="13"/>
  <c r="CG47" i="13"/>
  <c r="CD47" i="13"/>
  <c r="CE47" i="13" s="1"/>
  <c r="CG7" i="13"/>
  <c r="CD7" i="13"/>
  <c r="CE7" i="13" s="1"/>
  <c r="CI20" i="13"/>
  <c r="CF20" i="13"/>
  <c r="CG44" i="13"/>
  <c r="CD44" i="13"/>
  <c r="CE44" i="13" s="1"/>
  <c r="CD30" i="13"/>
  <c r="CE30" i="13" s="1"/>
  <c r="CG30" i="13"/>
  <c r="CJ31" i="13"/>
  <c r="BV31" i="13"/>
  <c r="CG27" i="13"/>
  <c r="CD27" i="13"/>
  <c r="CE27" i="13" s="1"/>
  <c r="CH51" i="27"/>
  <c r="CF51" i="27"/>
  <c r="BV14" i="27"/>
  <c r="CE45" i="27"/>
  <c r="CF45" i="27" s="1"/>
  <c r="CF36" i="27"/>
  <c r="CC36" i="27"/>
  <c r="CD36" i="27" s="1"/>
  <c r="CC39" i="27"/>
  <c r="CD39" i="27" s="1"/>
  <c r="CF39" i="27"/>
  <c r="CF26" i="27"/>
  <c r="CC26" i="27"/>
  <c r="CD26" i="27" s="1"/>
  <c r="CE41" i="27"/>
  <c r="CH41" i="27"/>
  <c r="CF48" i="27"/>
  <c r="CC48" i="27"/>
  <c r="CD48" i="27" s="1"/>
  <c r="CH50" i="27"/>
  <c r="CE50" i="27"/>
  <c r="CF12" i="27"/>
  <c r="CC12" i="27"/>
  <c r="CD12" i="27" s="1"/>
  <c r="CC35" i="27"/>
  <c r="CD35" i="27" s="1"/>
  <c r="CF35" i="27"/>
  <c r="CC27" i="27"/>
  <c r="CD27" i="27" s="1"/>
  <c r="CF27" i="27"/>
  <c r="CF23" i="27"/>
  <c r="CC23" i="27"/>
  <c r="CD23" i="27" s="1"/>
  <c r="CE38" i="13" l="1"/>
  <c r="CJ11" i="27"/>
  <c r="CG11" i="27"/>
  <c r="BV11" i="27"/>
  <c r="BA11" i="27"/>
  <c r="D11" i="27"/>
  <c r="CF13" i="33"/>
  <c r="CH9" i="33"/>
  <c r="CC12" i="22"/>
  <c r="CD12" i="22" s="1"/>
  <c r="CF24" i="18"/>
  <c r="CC15" i="22"/>
  <c r="CD15" i="22" s="1"/>
  <c r="CC11" i="19"/>
  <c r="CD11" i="19" s="1"/>
  <c r="CF14" i="21"/>
  <c r="CG42" i="13"/>
  <c r="CC26" i="18"/>
  <c r="CD26" i="18" s="1"/>
  <c r="CC9" i="33"/>
  <c r="CD9" i="33" s="1"/>
  <c r="CF7" i="33"/>
  <c r="CF27" i="18"/>
  <c r="CA7" i="34"/>
  <c r="CB7" i="34" s="1"/>
  <c r="CC7" i="19"/>
  <c r="CD7" i="19" s="1"/>
  <c r="CF24" i="19"/>
  <c r="CD27" i="30"/>
  <c r="CE27" i="30" s="1"/>
  <c r="CD51" i="30"/>
  <c r="CE51" i="30" s="1"/>
  <c r="CG50" i="30"/>
  <c r="CG34" i="30"/>
  <c r="CI16" i="30"/>
  <c r="CI23" i="30"/>
  <c r="CG16" i="30"/>
  <c r="CG32" i="30"/>
  <c r="CF15" i="27"/>
  <c r="CF48" i="30"/>
  <c r="CD48" i="30" s="1"/>
  <c r="CE48" i="30" s="1"/>
  <c r="CF21" i="19"/>
  <c r="CC8" i="33"/>
  <c r="CD8" i="33" s="1"/>
  <c r="CF8" i="33"/>
  <c r="CC24" i="32"/>
  <c r="CD24" i="32" s="1"/>
  <c r="CF24" i="32"/>
  <c r="CC15" i="21"/>
  <c r="CD15" i="21" s="1"/>
  <c r="CF15" i="21"/>
  <c r="CF18" i="18"/>
  <c r="CC18" i="18"/>
  <c r="CD18" i="18" s="1"/>
  <c r="CC19" i="22"/>
  <c r="CD19" i="22" s="1"/>
  <c r="CF19" i="22"/>
  <c r="CC27" i="22"/>
  <c r="CD27" i="22" s="1"/>
  <c r="CF25" i="22"/>
  <c r="CC25" i="22"/>
  <c r="CD25" i="22" s="1"/>
  <c r="CC22" i="22"/>
  <c r="CD22" i="22" s="1"/>
  <c r="CF22" i="22"/>
  <c r="CC45" i="27"/>
  <c r="CD45" i="27" s="1"/>
  <c r="CC16" i="27"/>
  <c r="CD16" i="27" s="1"/>
  <c r="CC31" i="27"/>
  <c r="CD31" i="27" s="1"/>
  <c r="CC10" i="27"/>
  <c r="CD10" i="27" s="1"/>
  <c r="CF46" i="27"/>
  <c r="CF29" i="27"/>
  <c r="CC30" i="27"/>
  <c r="CD30" i="27" s="1"/>
  <c r="CF28" i="27"/>
  <c r="CC28" i="27"/>
  <c r="CD28" i="27" s="1"/>
  <c r="P19" i="34"/>
  <c r="CF26" i="19"/>
  <c r="CC26" i="19"/>
  <c r="CD26" i="19" s="1"/>
  <c r="CF13" i="19"/>
  <c r="CC23" i="19"/>
  <c r="CD23" i="19" s="1"/>
  <c r="CF23" i="19"/>
  <c r="CC19" i="19"/>
  <c r="CD19" i="19" s="1"/>
  <c r="CA14" i="34"/>
  <c r="CB14" i="34" s="1"/>
  <c r="CF20" i="18"/>
  <c r="CC20" i="18"/>
  <c r="CD20" i="18" s="1"/>
  <c r="CC7" i="18"/>
  <c r="CD7" i="18" s="1"/>
  <c r="CF7" i="18"/>
  <c r="CF25" i="18"/>
  <c r="CC25" i="18"/>
  <c r="CD25" i="18" s="1"/>
  <c r="CG9" i="30"/>
  <c r="CG18" i="30"/>
  <c r="CD18" i="30"/>
  <c r="CE18" i="30" s="1"/>
  <c r="CF41" i="30"/>
  <c r="CI41" i="30"/>
  <c r="CG33" i="30"/>
  <c r="CD33" i="30"/>
  <c r="CE33" i="30" s="1"/>
  <c r="CF14" i="30"/>
  <c r="CI14" i="30"/>
  <c r="CG23" i="30"/>
  <c r="CD23" i="30"/>
  <c r="CE23" i="30" s="1"/>
  <c r="CE43" i="30"/>
  <c r="CG43" i="30"/>
  <c r="CG12" i="30"/>
  <c r="CD12" i="30"/>
  <c r="CE12" i="30" s="1"/>
  <c r="CD46" i="30"/>
  <c r="CE46" i="30" s="1"/>
  <c r="CG46" i="30"/>
  <c r="CG15" i="30"/>
  <c r="CD15" i="30"/>
  <c r="CE15" i="30" s="1"/>
  <c r="CF49" i="30"/>
  <c r="CI49" i="30"/>
  <c r="CG28" i="30"/>
  <c r="CD28" i="30"/>
  <c r="CE28" i="30" s="1"/>
  <c r="CF25" i="30"/>
  <c r="CI25" i="30"/>
  <c r="CF21" i="30"/>
  <c r="CI21" i="30"/>
  <c r="CF9" i="20"/>
  <c r="CC9" i="20"/>
  <c r="CD9" i="20" s="1"/>
  <c r="CA13" i="34"/>
  <c r="CB13" i="34" s="1"/>
  <c r="CD13" i="34"/>
  <c r="CC21" i="22"/>
  <c r="CD21" i="22" s="1"/>
  <c r="CF21" i="22"/>
  <c r="CC7" i="22"/>
  <c r="CD7" i="22" s="1"/>
  <c r="CF7" i="22"/>
  <c r="CC33" i="22"/>
  <c r="CD33" i="22" s="1"/>
  <c r="CF33" i="22"/>
  <c r="CF13" i="22"/>
  <c r="CC13" i="22"/>
  <c r="CD13" i="22" s="1"/>
  <c r="CC10" i="22"/>
  <c r="CD10" i="22" s="1"/>
  <c r="CF10" i="22"/>
  <c r="CG26" i="13"/>
  <c r="CD26" i="13"/>
  <c r="CE26" i="13" s="1"/>
  <c r="CI24" i="13"/>
  <c r="CF24" i="13"/>
  <c r="CD13" i="13"/>
  <c r="CE13" i="13" s="1"/>
  <c r="CG13" i="13"/>
  <c r="CD29" i="13"/>
  <c r="CE29" i="13" s="1"/>
  <c r="CG29" i="13"/>
  <c r="D31" i="13"/>
  <c r="CN31" i="13"/>
  <c r="CL31" i="13"/>
  <c r="BW31" i="13"/>
  <c r="CM31" i="13"/>
  <c r="BA31" i="13"/>
  <c r="CG11" i="13"/>
  <c r="CD11" i="13"/>
  <c r="CE11" i="13" s="1"/>
  <c r="CG32" i="13"/>
  <c r="CD32" i="13"/>
  <c r="CE32" i="13" s="1"/>
  <c r="CG12" i="13"/>
  <c r="CD12" i="13"/>
  <c r="CE12" i="13" s="1"/>
  <c r="CD20" i="13"/>
  <c r="CE20" i="13" s="1"/>
  <c r="CG20" i="13"/>
  <c r="CK31" i="13"/>
  <c r="CH31" i="13"/>
  <c r="CG34" i="13"/>
  <c r="CD34" i="13"/>
  <c r="CE34" i="13" s="1"/>
  <c r="CC41" i="27"/>
  <c r="CD41" i="27" s="1"/>
  <c r="CF41" i="27"/>
  <c r="CC50" i="27"/>
  <c r="CD50" i="27" s="1"/>
  <c r="CF50" i="27"/>
  <c r="CH11" i="27" l="1"/>
  <c r="CE11" i="27"/>
  <c r="CG48" i="30"/>
  <c r="N19" i="34"/>
  <c r="M19" i="34"/>
  <c r="CG14" i="30"/>
  <c r="CD14" i="30"/>
  <c r="CE14" i="30" s="1"/>
  <c r="CD41" i="30"/>
  <c r="CE41" i="30" s="1"/>
  <c r="CG41" i="30"/>
  <c r="CD21" i="30"/>
  <c r="CE21" i="30" s="1"/>
  <c r="CG21" i="30"/>
  <c r="CD25" i="30"/>
  <c r="CE25" i="30" s="1"/>
  <c r="CG25" i="30"/>
  <c r="CD49" i="30"/>
  <c r="CE49" i="30" s="1"/>
  <c r="CG49" i="30"/>
  <c r="CG24" i="13"/>
  <c r="CD24" i="13"/>
  <c r="CE24" i="13" s="1"/>
  <c r="CF31" i="13"/>
  <c r="CI31" i="13"/>
  <c r="CF11" i="27" l="1"/>
  <c r="CC11" i="27"/>
  <c r="CD11" i="27" s="1"/>
  <c r="CG31" i="13"/>
  <c r="CD31" i="13"/>
  <c r="CE31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tc={635C4FAF-6F04-4E33-BA96-274B51662E76}</author>
  </authors>
  <commentList>
    <comment ref="BQ34" authorId="0" shapeId="0" xr:uid="{635C4FAF-6F04-4E33-BA96-274B51662E76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DMNS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tc={A76FAF08-A667-407E-891E-B4F1851704F8}</author>
  </authors>
  <commentList>
    <comment ref="BY24" authorId="0" shapeId="0" xr:uid="{A76FAF08-A667-407E-891E-B4F1851704F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Ouvert à tout gestionnaire d'EHPAD</t>
      </text>
    </comment>
  </commentList>
</comments>
</file>

<file path=xl/sharedStrings.xml><?xml version="1.0" encoding="utf-8"?>
<sst xmlns="http://schemas.openxmlformats.org/spreadsheetml/2006/main" count="4219" uniqueCount="1094">
  <si>
    <t>Equipement/Fournitures/consommables</t>
  </si>
  <si>
    <t>produits tangibles</t>
  </si>
  <si>
    <t>Prestations de services</t>
  </si>
  <si>
    <t>prestation immatérielle</t>
  </si>
  <si>
    <t>Solutions</t>
  </si>
  <si>
    <t>mix des 2</t>
  </si>
  <si>
    <t>Bénéficiaires</t>
  </si>
  <si>
    <t>Possibilité d'intégrer une Clause insertion</t>
  </si>
  <si>
    <t>Possibilité d'intégrer un lot innovant</t>
  </si>
  <si>
    <t>Sanitaire</t>
  </si>
  <si>
    <t>Non</t>
  </si>
  <si>
    <t>Oui</t>
  </si>
  <si>
    <t>CT</t>
  </si>
  <si>
    <t>certainement</t>
  </si>
  <si>
    <t>EHPAD</t>
  </si>
  <si>
    <t>Probable à valider avec AVE</t>
  </si>
  <si>
    <t>Sanitaire_CT</t>
  </si>
  <si>
    <t>Sanitaire_EHPAD</t>
  </si>
  <si>
    <t>CT_EHPAD</t>
  </si>
  <si>
    <t>Sanitaire_EHPAD_CT</t>
  </si>
  <si>
    <t xml:space="preserve">Expression du besoin </t>
  </si>
  <si>
    <t xml:space="preserve">Consultation </t>
  </si>
  <si>
    <t>BIOMÉDICAL</t>
  </si>
  <si>
    <t>Exécution</t>
  </si>
  <si>
    <t>Numéro de consultation</t>
  </si>
  <si>
    <t>Sous-famille</t>
  </si>
  <si>
    <t>Libellé</t>
  </si>
  <si>
    <t>Statut</t>
  </si>
  <si>
    <t>Date de fin</t>
  </si>
  <si>
    <t>N RAT initial</t>
  </si>
  <si>
    <t>Numéro de procédure</t>
  </si>
  <si>
    <t>FAMILLE</t>
  </si>
  <si>
    <t>Filière-Ninox</t>
  </si>
  <si>
    <t>Centrale d'achat</t>
  </si>
  <si>
    <t xml:space="preserve">Date de début </t>
  </si>
  <si>
    <t>DATE DE DEBUT CALCULE</t>
  </si>
  <si>
    <t>DATE DE FIN</t>
  </si>
  <si>
    <t>Typologie achat</t>
  </si>
  <si>
    <t>Libellé de la procédure</t>
  </si>
  <si>
    <t>Présence de lot innovant</t>
  </si>
  <si>
    <t>Debut besoin</t>
  </si>
  <si>
    <t>CALCULE</t>
  </si>
  <si>
    <t>Fin besoin</t>
  </si>
  <si>
    <t>début consult</t>
  </si>
  <si>
    <t>fin consult</t>
  </si>
  <si>
    <t>2024-R042</t>
  </si>
  <si>
    <t>Anesthésie et réanimation</t>
  </si>
  <si>
    <t>Équipements de perfusion et petit monitorage</t>
  </si>
  <si>
    <t>2020-093</t>
  </si>
  <si>
    <t>Biomédical</t>
  </si>
  <si>
    <t>Grossiste</t>
  </si>
  <si>
    <t>PERFUSION ET PETIT MONITORAGE</t>
  </si>
  <si>
    <t>2023-R056</t>
  </si>
  <si>
    <t>Équipements de défibrillation</t>
  </si>
  <si>
    <t>2020-030</t>
  </si>
  <si>
    <t>DEFIBRILLATEURS</t>
  </si>
  <si>
    <t>2025-R007</t>
  </si>
  <si>
    <t>Équipement de ventilation, d’exploration fonctionnelle respiratoire, logiciel de gestion des données</t>
  </si>
  <si>
    <t>2016-054</t>
  </si>
  <si>
    <t>EQUIPEMENT DE VENTILATION, VENTILATION DE TRANSPORT, EXPLORATION FONCTIONELLE RESPIRATOIRE, LOGICIEL DE GESTION DES DONNEES, CASQUE VR ET MONITORAGE LOURD</t>
  </si>
  <si>
    <t>2021-067</t>
  </si>
  <si>
    <t>Équipements de néonatologie et de maternité</t>
  </si>
  <si>
    <t>2018-043</t>
  </si>
  <si>
    <t>Intermédiaire</t>
  </si>
  <si>
    <t>FOURNITURE, MISE EN SERVICE ET MAINTENANCE D’EQUIPEMENTS DE NEONATOLOGIE ET DE MATERNITE</t>
  </si>
  <si>
    <t>À venir</t>
  </si>
  <si>
    <t>AAAA-RNNN</t>
  </si>
  <si>
    <t>2022-043</t>
  </si>
  <si>
    <t>Équipements de néonatologie et maternité</t>
  </si>
  <si>
    <t>Biomedical</t>
  </si>
  <si>
    <t>2025-R003</t>
  </si>
  <si>
    <t>Équipements d'assistance par oxygénation</t>
  </si>
  <si>
    <t>2020-145</t>
  </si>
  <si>
    <t>ASSISTANCE PAR OXYGENATION</t>
  </si>
  <si>
    <t>2023-R019</t>
  </si>
  <si>
    <t>Équipements de perfusion automatisée, ambulatoire et monitorage de spécialité</t>
  </si>
  <si>
    <t>2021-017</t>
  </si>
  <si>
    <t>Equipements de perfusion automatisée, ambulatoire et monitorage de spécialité</t>
  </si>
  <si>
    <t>2021-026</t>
  </si>
  <si>
    <t>Équipements d'incubateur à CO²</t>
  </si>
  <si>
    <t>Biologie</t>
  </si>
  <si>
    <t>INCUBATEUR A CO2</t>
  </si>
  <si>
    <t>INCUBATEUR A CO3</t>
  </si>
  <si>
    <t>2021-033</t>
  </si>
  <si>
    <t>Bloc opératoire</t>
  </si>
  <si>
    <t>Gestion de parc d'instrumentation et moteurs chirurgicaux</t>
  </si>
  <si>
    <t>2016-061</t>
  </si>
  <si>
    <t>Gestion de parc et instrumentation</t>
  </si>
  <si>
    <t>2024-R012</t>
  </si>
  <si>
    <t>Équipements de bloc opératoire en mode d'achat grossiste</t>
  </si>
  <si>
    <t>2019-007</t>
  </si>
  <si>
    <t xml:space="preserve">BLOC OPERATOIRE </t>
  </si>
  <si>
    <t>2022-003</t>
  </si>
  <si>
    <t>Équipements lourds de bloc opératoire</t>
  </si>
  <si>
    <t>Environnement du patient</t>
  </si>
  <si>
    <t>Grossiste et Intermédiaire</t>
  </si>
  <si>
    <t>FOURNITURE, LIVRAISON, INSTALLATION ET MISE EN SERVICE D’EQUIPEMENTS LOURDS DE BLOC OPERATOIRE</t>
  </si>
  <si>
    <t>2023-R072</t>
  </si>
  <si>
    <t>Solutions globales pour la chirurgie</t>
  </si>
  <si>
    <t>Chirurgie globale</t>
  </si>
  <si>
    <t>2021-042</t>
  </si>
  <si>
    <t>Équipements d'électrochirurgie</t>
  </si>
  <si>
    <t>2020-083</t>
  </si>
  <si>
    <t>ELECTROCHIRURGIE</t>
  </si>
  <si>
    <t>2026-R002</t>
  </si>
  <si>
    <t>2025-R061</t>
  </si>
  <si>
    <t>Équipements de stérilisation et de lavage</t>
  </si>
  <si>
    <t>2020-131</t>
  </si>
  <si>
    <t>2021-064</t>
  </si>
  <si>
    <t>Équipements de systèmes robotisés pour la chirurgie orthopédique</t>
  </si>
  <si>
    <t>Systèmes robotisés pour la chirurgie orthopédique</t>
  </si>
  <si>
    <t>2023-R014</t>
  </si>
  <si>
    <t>Fourniture de lasers chirurgicaux avec maintenance et consommables associés</t>
  </si>
  <si>
    <t>2025-R070</t>
  </si>
  <si>
    <t>Bloc clé en main</t>
  </si>
  <si>
    <t>2025-R060</t>
  </si>
  <si>
    <t>2022-017</t>
  </si>
  <si>
    <t>Consultation et exploration fonctionnelle</t>
  </si>
  <si>
    <t>Équipements d'ophtalmologie en mode d'achat grossiste</t>
  </si>
  <si>
    <t>2018-009</t>
  </si>
  <si>
    <t>FOURNITURE, INSTALLATION ET MAINTENANCE D’ÉQUIPEMENTS D’OPHTALMOLOGIE ET PRESTATIONS ASSOCIÉES</t>
  </si>
  <si>
    <t>2023-R026</t>
  </si>
  <si>
    <t>FOURNITURE, INSTALLATION ET MAINTENANCE D’ÉQUIPEMENTS D’OPHTALMOLOGIE ET PRESTATIONS ASSOCIÉES EN ACHAT REVENTE (Relance lot 2 et 3)</t>
  </si>
  <si>
    <t>2022-022</t>
  </si>
  <si>
    <t>Équipements d'ophtalmologie en mode d'achat intermédiaire</t>
  </si>
  <si>
    <t>ACQUISITION, LOCATION-MAINTENANCE, LOCATION-MAINTENANCE AVEC OPTION D’ACHAT D’EQUIPEMENTS D’OPHTALMOLOGIE ET PRESTATIONS ASSOCIEES</t>
  </si>
  <si>
    <t>2023-R027</t>
  </si>
  <si>
    <t>2024-R040</t>
  </si>
  <si>
    <t>Prestation d’aide à l’identification des zones du cerveau à opérer pour les patients atteints de la maladie de Parkinson et tremblement</t>
  </si>
  <si>
    <t>2022-041</t>
  </si>
  <si>
    <t>Equipements de pharmacie</t>
  </si>
  <si>
    <t>Équipement d'automate de dispensation nominative</t>
  </si>
  <si>
    <t>2017-028</t>
  </si>
  <si>
    <t>Automate de dispensation nominative</t>
  </si>
  <si>
    <t>2024-R039</t>
  </si>
  <si>
    <t>Équipements de préparation de chimiothérapie</t>
  </si>
  <si>
    <t>2020-117</t>
  </si>
  <si>
    <t>AUTOMATES DE CHIMIOTHERAPIE</t>
  </si>
  <si>
    <t>2025-R033</t>
  </si>
  <si>
    <t>Imagerie</t>
  </si>
  <si>
    <t>Équipement de dosimétrie et radioprotection</t>
  </si>
  <si>
    <t>2016-031</t>
  </si>
  <si>
    <t>DOSIMETRIE ET RADIOPROTECTION</t>
  </si>
  <si>
    <t>2021-003</t>
  </si>
  <si>
    <t>Équipement d'endoscopie en mode d'achat grossiste</t>
  </si>
  <si>
    <t>2016-060</t>
  </si>
  <si>
    <t>ENDOSCOPIE GROSSISTE</t>
  </si>
  <si>
    <t>2021-023</t>
  </si>
  <si>
    <t>Équipement d'endoscopie en mode d'achat intermédiaire</t>
  </si>
  <si>
    <t>ENDOSCOPIE INTERMEDIAIRE</t>
  </si>
  <si>
    <t>2021-065</t>
  </si>
  <si>
    <t>FOURNITURE, INSTALLATION, MISE EN SERVICE, ET MAINTENANCE D’EQUIPEMENTS D’ENDOSCOPIE</t>
  </si>
  <si>
    <t>2025-R015</t>
  </si>
  <si>
    <t>Équipement d'endoscopie</t>
  </si>
  <si>
    <t>2024-R020</t>
  </si>
  <si>
    <t>Équipement d'endoscopie en mode d'achat intermédiaire et grossiste</t>
  </si>
  <si>
    <t>2019-008</t>
  </si>
  <si>
    <t xml:space="preserve">ENDOSCOPIE Grossiste + intermédiaire </t>
  </si>
  <si>
    <t>2021-006</t>
  </si>
  <si>
    <t>Équipement de radiologie en mode d'achat intermédiaire</t>
  </si>
  <si>
    <t>2017-065</t>
  </si>
  <si>
    <t>RADIOLOGIE</t>
  </si>
  <si>
    <t>2021-058</t>
  </si>
  <si>
    <t>Équipement de radiologie en mode d'achat grossiste</t>
  </si>
  <si>
    <t>FOURNITURE D'EQUIPEMENTS DE RADIOLOGIE ET PRESTATIONS ASSOCIEES EN ACHAT-REVENTE</t>
  </si>
  <si>
    <t>2021-036</t>
  </si>
  <si>
    <t>Prestation d’externalisation des interprétations des examens d’imagerie médicale</t>
  </si>
  <si>
    <t>TELERADIOLOGIE EN PRESENTIELLE</t>
  </si>
  <si>
    <t>2022-055</t>
  </si>
  <si>
    <t>Solution de plateforme de teleradiologie et realisation de prestations d’interpretation d’images et vacations</t>
  </si>
  <si>
    <t>2018-039</t>
  </si>
  <si>
    <t>FOURNITURE, INSTALLATION, MAINTENANCE D’UNE  PLATEFORME DE TELERADIOLOGIE ET REALISATION DE PRESTATIONS D’INTERPRETATION D’IMAGES ET VACATIONS</t>
  </si>
  <si>
    <t>2023-R025</t>
  </si>
  <si>
    <t>Échographes et équipements de désinfection des sondes en achat revente</t>
  </si>
  <si>
    <t>2019-070</t>
  </si>
  <si>
    <t>FOURNITURE D’ECHOGRAPHES ET D’EQUIPEMENTS DE DESINFECTION DES SONDES ET PRESTATIONS ASSOCIEES EN ACHAT REVENTE</t>
  </si>
  <si>
    <t>2024-R014</t>
  </si>
  <si>
    <t>Fourniture d’échographes et d’équipements de désinfection des sondes et prestations associées en achat revente</t>
  </si>
  <si>
    <t xml:space="preserve">FOURNITURE D’ECHOGRAPHES ET D’EQUIPEMENTS DE DESINFECTION DES SONDES ET PRESTATIONS ASSOCIEES EN ACHAT REVENTE </t>
  </si>
  <si>
    <t>2022-015</t>
  </si>
  <si>
    <t>Prestation de gestion de parc d'échographes en intermédiaire</t>
  </si>
  <si>
    <t>2019-071</t>
  </si>
  <si>
    <t xml:space="preserve">ACQUISITION ET LOCATION-MAINTENANCE SANS OPTION D'ACHAT D’ECHOGRAPHES PAR DOMAINE CLINIQUE ET PRESTATIONS ASSOCIEES </t>
  </si>
  <si>
    <t>2023-R112</t>
  </si>
  <si>
    <t>SCAN IRM en mode d'achat Intermédiaire</t>
  </si>
  <si>
    <t>2019-084</t>
  </si>
  <si>
    <t>SCAN IRM Intermédiaire</t>
  </si>
  <si>
    <t>2024-R028</t>
  </si>
  <si>
    <t>SCAN IRM en mode d'achat grossiste</t>
  </si>
  <si>
    <t>2019-085</t>
  </si>
  <si>
    <t>SCAN IRM Achat revente</t>
  </si>
  <si>
    <t>Équipements et logiciels pour la médecine nucléaire</t>
  </si>
  <si>
    <t>2020-010</t>
  </si>
  <si>
    <t>2023-R076</t>
  </si>
  <si>
    <t>FOURNITURE, INSTALLATION ET MAINTENANCE D’ÉQUIPEMENTS ET LOGICIELS POUR LA MEDECINE NUCLEAIRE</t>
  </si>
  <si>
    <t>2024-R060</t>
  </si>
  <si>
    <t>Prestation de gestion de parc d'échographes</t>
  </si>
  <si>
    <t>2020-092</t>
  </si>
  <si>
    <t>GESTION DE PARC D'ECHOGRAPHES</t>
  </si>
  <si>
    <t>2024-R015</t>
  </si>
  <si>
    <t>Équipement d'exploration fonctionnelle</t>
  </si>
  <si>
    <t>2019-069</t>
  </si>
  <si>
    <t>EXPLORATIONS FONCTIONNELLES</t>
  </si>
  <si>
    <t>2021-059</t>
  </si>
  <si>
    <t>Solution PACS, VNA, modules d'IA et archivage</t>
  </si>
  <si>
    <t>FOURNITURE, INSTALLATION, MAINTENANCE D'UNE SOLUTION PACS,VNA, RIS, MODULES D'IA ET  ARCHIVAGE ASSOCIEE</t>
  </si>
  <si>
    <t>2025-R085</t>
  </si>
  <si>
    <t>2021-060</t>
  </si>
  <si>
    <t>Équipements d'imagerie peropératoire</t>
  </si>
  <si>
    <t>Equipements d'imagerie peropératoire</t>
  </si>
  <si>
    <t>2025-R087</t>
  </si>
  <si>
    <t>2022-018</t>
  </si>
  <si>
    <t>Équipement de scanographe spectral en mode d'achat intermédiaire</t>
  </si>
  <si>
    <t>FOURNITURE DE SOLUTION DE SCANOGRAPHE SPECTRAL</t>
  </si>
  <si>
    <t>2022-031</t>
  </si>
  <si>
    <t>Équipement de scanographe spectral en mode d'achat grossiste</t>
  </si>
  <si>
    <t>FOURNITURE DE SOLUTION DE SCANOGRAPHE SPECTRAL EN ACHAT-REVENTE</t>
  </si>
  <si>
    <t xml:space="preserve">Équipement de scanographe spectral </t>
  </si>
  <si>
    <t>2025-R047</t>
  </si>
  <si>
    <t xml:space="preserve">Fourniture de sondes d’échographie ultraportables multimodalité innovantes adaptées à l’urgence et à l’ambulatoire </t>
  </si>
  <si>
    <t>2024-R047</t>
  </si>
  <si>
    <t>2024-R052</t>
  </si>
  <si>
    <t>Solution innovante : Solution de traitement d'images médicales cardiaques afin de générer un jumeau numérique 3D du patient grâce à de l'IA intégrée - inHEART</t>
  </si>
  <si>
    <t>2025-R063</t>
  </si>
  <si>
    <t>Solution innovante pour identifier et gérer les patients et les essais cliniques adaptés en oncologie</t>
  </si>
  <si>
    <t>2024-R055</t>
  </si>
  <si>
    <t>Solutions d’aide au diagnostic en imagerie par intelligence artificielle (MSP 3)</t>
  </si>
  <si>
    <t>2024-R035</t>
  </si>
  <si>
    <t>Maintenance et contrôle qualité</t>
  </si>
  <si>
    <t>Prestation de tierce maintenance d'équipements biomédicaux</t>
  </si>
  <si>
    <t>2016-041</t>
  </si>
  <si>
    <t>TIERCE MAINTENANCE</t>
  </si>
  <si>
    <t>2024-R046</t>
  </si>
  <si>
    <t>Prestation de contrôle qualité des équipements d'imagerie, de radiothérapie et de médecine nucléaire</t>
  </si>
  <si>
    <t>2020-026</t>
  </si>
  <si>
    <t>CONTRÔLE QUALITE</t>
  </si>
  <si>
    <t>2022-004</t>
  </si>
  <si>
    <t>Prestations de maintenance équipements de radiologie</t>
  </si>
  <si>
    <t>2019-099</t>
  </si>
  <si>
    <t>MAINTENANCE RADIOLOGIE ET CONSTRUCTEURS</t>
  </si>
  <si>
    <t>2024-R016</t>
  </si>
  <si>
    <t xml:space="preserve">Maintenance Constructeurs V2 </t>
  </si>
  <si>
    <t>2021-043</t>
  </si>
  <si>
    <t>Testeurs biomédicaux</t>
  </si>
  <si>
    <t>2025-R088</t>
  </si>
  <si>
    <t>2023-R043</t>
  </si>
  <si>
    <t>Thérapie</t>
  </si>
  <si>
    <t>Équipements de dialyse</t>
  </si>
  <si>
    <t>2018-063</t>
  </si>
  <si>
    <t>Fourniture d’équipements de dialyse prestations associées</t>
  </si>
  <si>
    <t>Équipement de radiothérapie</t>
  </si>
  <si>
    <t>2019-076</t>
  </si>
  <si>
    <t>2024-R017</t>
  </si>
  <si>
    <t xml:space="preserve">RADIOTHERAPIE </t>
  </si>
  <si>
    <t>2023-R119</t>
  </si>
  <si>
    <t>Équipement de thérapie à pression négative</t>
  </si>
  <si>
    <t>2023-R096</t>
  </si>
  <si>
    <t>TPN</t>
  </si>
  <si>
    <t>:</t>
  </si>
  <si>
    <t>Expression du besoin</t>
  </si>
  <si>
    <t>Procédures planifiées dans Ninox</t>
  </si>
  <si>
    <t>Consultation</t>
  </si>
  <si>
    <t>PRODUITS DE SANTÉ</t>
  </si>
  <si>
    <t>Décision de ne pas renouveler</t>
  </si>
  <si>
    <t xml:space="preserve">Libellé </t>
  </si>
  <si>
    <t>FAMILLE HAR</t>
  </si>
  <si>
    <t>Date prévisionnelle du COPIL stratégie de renouvellement</t>
  </si>
  <si>
    <t>Date prévisionnelle de publication de renouvellement</t>
  </si>
  <si>
    <t>Date prévisionnelle de notification de renouvellement</t>
  </si>
  <si>
    <t>CACULE Date prévisionnelle du COPIL stratégie de renouvellement</t>
  </si>
  <si>
    <t>CALCUL Date prévisionnelle de publication de renouvellement</t>
  </si>
  <si>
    <t>CALCUL Date prévisionnelle de notification de renouvellement</t>
  </si>
  <si>
    <t>2020-023 (MSP021)</t>
  </si>
  <si>
    <t>Dispositifs médicaux stériles</t>
  </si>
  <si>
    <t xml:space="preserve">Fourniture de dispositifs médicaux stériles standards </t>
  </si>
  <si>
    <t>DM2016-001</t>
  </si>
  <si>
    <t>DM</t>
  </si>
  <si>
    <t>Dispositifs médicaux</t>
  </si>
  <si>
    <t>Dispositifs médicaux standards</t>
  </si>
  <si>
    <t>2023-R037</t>
  </si>
  <si>
    <t xml:space="preserve">Fourniture de Dispositifs médicaux Standards Stériles &amp; Pansements, Drapage Stériles </t>
  </si>
  <si>
    <r>
      <t xml:space="preserve">Dispositifs médicaux stériles standards : pansements, drapages
</t>
    </r>
    <r>
      <rPr>
        <i/>
        <sz val="10"/>
        <color theme="1"/>
        <rFont val="Roboto"/>
      </rPr>
      <t>Spécialités : abord parentéral, prélèvement et injection, anesthésie, abord chirurgical, abord uro-génital, gynécologie et obstétrique, trousses et drapage opératoire, pansement stérile, set de soins stérile</t>
    </r>
  </si>
  <si>
    <t>2023-R093</t>
  </si>
  <si>
    <t>Fourniture de Dispositifs médicaux standards et pansements</t>
  </si>
  <si>
    <r>
      <t xml:space="preserve">Dispositifs médicaux stériles standards : pansements, drapages, habillage
</t>
    </r>
    <r>
      <rPr>
        <i/>
        <sz val="10"/>
        <color theme="1"/>
        <rFont val="Roboto"/>
      </rPr>
      <t>Spécialités : abord parentéral, prélèvement et injection, anesthésie, abord chirurgical, abord uro-génital, gynécologie et obstétrique,  pansement stérile, set de soins stérile</t>
    </r>
  </si>
  <si>
    <t>A venir</t>
  </si>
  <si>
    <t xml:space="preserve">Fourniture de dispositifs médicaux standards stériles » </t>
  </si>
  <si>
    <t>2022-029</t>
  </si>
  <si>
    <t>Fourniture de dispositifs médicaux stériles standards de type compresses, casaques, bandages et sets</t>
  </si>
  <si>
    <t>DM2022-029</t>
  </si>
  <si>
    <t>Dispositifs médicaux stériles standards : compresses, casaques, bandages et sets</t>
  </si>
  <si>
    <t>Fourniture de dispositifs médicaux stériles standards de type pansements,compresses, casaques, bandages et sets</t>
  </si>
  <si>
    <t>Dispositifs médicaux stériles standards : compresses, casaques, bandages et sets 
(Cette procédure correspondra au renouvellement du 2022-029 et des lots pansements des procédures 2023-R037, 2023-R093 et 2020-023-MSP21 )</t>
  </si>
  <si>
    <t>2023-R047</t>
  </si>
  <si>
    <t>Fourniture de dispositifs médicaux stériles de spécialité implantables -  sélection concertée</t>
  </si>
  <si>
    <t>DM2016-025</t>
  </si>
  <si>
    <r>
      <t xml:space="preserve">Dispositifs médicaux Implantables - </t>
    </r>
    <r>
      <rPr>
        <u/>
        <sz val="11"/>
        <color theme="1"/>
        <rFont val="Roboto"/>
      </rPr>
      <t xml:space="preserve">Choix du Resah </t>
    </r>
    <r>
      <rPr>
        <sz val="11"/>
        <color theme="1"/>
        <rFont val="Roboto"/>
      </rPr>
      <t xml:space="preserve">
</t>
    </r>
    <r>
      <rPr>
        <i/>
        <sz val="10"/>
        <color theme="1"/>
        <rFont val="Roboto"/>
      </rPr>
      <t>Spécialités : Système digestif, Système cardiovasculaire, Perfusion / transfusion et cathétérisme centrale, Chirurgie générale/plastique et reconstructrice, Système respiratoire/anesthésie-réanimation, Mesure/exploration et suveillance, Système nerveux, Ophtalmologie, ORL, Stomatologie et implantologie</t>
    </r>
  </si>
  <si>
    <t>2023-R048</t>
  </si>
  <si>
    <t>Fourniture de dispositifs médicaux implantables - catalogue</t>
  </si>
  <si>
    <r>
      <t xml:space="preserve">Dispositifs médicaux Implantables - </t>
    </r>
    <r>
      <rPr>
        <u/>
        <sz val="11"/>
        <color theme="1"/>
        <rFont val="Roboto"/>
      </rPr>
      <t>Catalogue</t>
    </r>
    <r>
      <rPr>
        <sz val="11"/>
        <color theme="1"/>
        <rFont val="Roboto"/>
      </rPr>
      <t xml:space="preserve">
</t>
    </r>
    <r>
      <rPr>
        <i/>
        <sz val="10"/>
        <color theme="1"/>
        <rFont val="Roboto"/>
      </rPr>
      <t>Spécialités : Système digestif, Système cardiovasculaire, Perfusion / transfusion et cathétérisme centrale, Chirurgie générale/plastique et reconstructrice, Système respiratoire/anesthésie-réanimation, Mesure/exploration et suveillance, Système nerveux, Ophtalmologie, ORL, Stomatologie et implantologie</t>
    </r>
  </si>
  <si>
    <t>2024-R010</t>
  </si>
  <si>
    <t>Fourniture de dispositifs médicaux d'orthopédie - sélection concertée</t>
  </si>
  <si>
    <t>DM2016-025a</t>
  </si>
  <si>
    <r>
      <t xml:space="preserve">Dispositifs médicaux d'orthopédie - </t>
    </r>
    <r>
      <rPr>
        <u/>
        <sz val="11"/>
        <color theme="1"/>
        <rFont val="Roboto"/>
      </rPr>
      <t>Choix du Resah</t>
    </r>
  </si>
  <si>
    <t>2024-R070</t>
  </si>
  <si>
    <r>
      <t xml:space="preserve">Fourniture de dispositifs médicaux implantables d’orthopédie, ostéosynthèse, prothèses articulaires, et ligamentoplastie
</t>
    </r>
    <r>
      <rPr>
        <i/>
        <sz val="11"/>
        <color rgb="FF000000"/>
        <rFont val="Roboto"/>
      </rPr>
      <t>Une offre complémentaire à la procédure 2024-R070</t>
    </r>
  </si>
  <si>
    <t>2025-R043</t>
  </si>
  <si>
    <t>Fourniture d’implants d’Orthopédie, Ostéosynthèse, Sacro-iliaque, Cranio maxillofacial, Thorax, Rachis et Substituts osseux, des accessoires et des ancillaires associés</t>
  </si>
  <si>
    <t>2022-048 (MSP001)</t>
  </si>
  <si>
    <t>Fourniture de dispositifs médicaux stériles non implantables - sélection concertée vague 1</t>
  </si>
  <si>
    <t>DM2018-004</t>
  </si>
  <si>
    <r>
      <t xml:space="preserve">Dispositifs médicaux stériles de spécialité Non implantables - </t>
    </r>
    <r>
      <rPr>
        <u/>
        <sz val="11"/>
        <color theme="1"/>
        <rFont val="Roboto"/>
      </rPr>
      <t>Choix du Resah</t>
    </r>
    <r>
      <rPr>
        <sz val="11"/>
        <color theme="1"/>
        <rFont val="Roboto"/>
      </rPr>
      <t xml:space="preserve"> (vague 1/2)
</t>
    </r>
    <r>
      <rPr>
        <i/>
        <sz val="10"/>
        <color theme="1"/>
        <rFont val="Roboto"/>
      </rPr>
      <t>Spécialités : hémodialyse et dialyse péritonéale, système cardiovasculaire, perfusion / transfusion et cathétérisme centrale, Mesure/exploration et suveillance, Système nerveux, ophtalmologie, Consommables d'équipements</t>
    </r>
  </si>
  <si>
    <t>2025-R077</t>
  </si>
  <si>
    <t>2022-048 (MSP2)</t>
  </si>
  <si>
    <t>Fourniture de dispositifs médicaux stériles non implantables - catalogue vague 1</t>
  </si>
  <si>
    <r>
      <t xml:space="preserve">Dispositifs médicaux stériles de spécialité Non implantables - </t>
    </r>
    <r>
      <rPr>
        <u/>
        <sz val="11"/>
        <color theme="1"/>
        <rFont val="Roboto"/>
      </rPr>
      <t>Catalogue</t>
    </r>
    <r>
      <rPr>
        <sz val="11"/>
        <color theme="1"/>
        <rFont val="Roboto"/>
      </rPr>
      <t xml:space="preserve"> (vague 1/2)
</t>
    </r>
    <r>
      <rPr>
        <i/>
        <sz val="10"/>
        <color theme="1"/>
        <rFont val="Roboto"/>
      </rPr>
      <t>Spécialités : hémodialyse et dialyse péritonéale, système cardiovasculaire, perfusion / transfusion et cathétérisme centrale, Mesure/exploration et suveillance, Système nerveux, ophtalmologie, Consommables d'équipements</t>
    </r>
  </si>
  <si>
    <t>2025-R078</t>
  </si>
  <si>
    <t>2023-R044</t>
  </si>
  <si>
    <t>Fourniture de dispositifs médicaux stériles non implantables - sélection concertée vague 2</t>
  </si>
  <si>
    <t>DM2018-005</t>
  </si>
  <si>
    <r>
      <t>Dispositifs médicaux stériles de spécialité Non implantables -</t>
    </r>
    <r>
      <rPr>
        <u/>
        <sz val="11"/>
        <color theme="1"/>
        <rFont val="Roboto"/>
      </rPr>
      <t xml:space="preserve"> Choix du Resah </t>
    </r>
    <r>
      <rPr>
        <sz val="11"/>
        <color theme="1"/>
        <rFont val="Roboto"/>
      </rPr>
      <t xml:space="preserve">(vague 2/2)
</t>
    </r>
    <r>
      <rPr>
        <i/>
        <sz val="10"/>
        <color theme="1"/>
        <rFont val="Roboto"/>
      </rPr>
      <t>Spécialités : Système digestif, Chirurgie générale/plastique et reconstructrice, Système urologie et gynécologie-obstrétrique, Système respiratoire/anesthésie-réanimation, ORL, Stomatologie et implantologie (+ compléménts vague1 : dialyse, cardiovasculaire, perfusion, consommables d’équipement.)</t>
    </r>
  </si>
  <si>
    <t>2023-R077</t>
  </si>
  <si>
    <t>Fourniture de dispositifs médicaux stériles non implantables - catalogue vague 2</t>
  </si>
  <si>
    <r>
      <t xml:space="preserve">Dispositifs médicaux stériles Non Implantables de spécialité - </t>
    </r>
    <r>
      <rPr>
        <u/>
        <sz val="11"/>
        <color theme="1"/>
        <rFont val="Roboto"/>
      </rPr>
      <t>Catalogue</t>
    </r>
    <r>
      <rPr>
        <sz val="11"/>
        <color theme="1"/>
        <rFont val="Roboto"/>
      </rPr>
      <t xml:space="preserve"> (vague 2/2)
</t>
    </r>
    <r>
      <rPr>
        <i/>
        <sz val="10"/>
        <color theme="1"/>
        <rFont val="Roboto"/>
      </rPr>
      <t>Spécialités : Système digestif, Chirurgie générale/plastique et reconstructrice, Système urologie et gynécologie-obstrétrique, Système respiratoire/anesthésie-réanimation, ORL, Stomatologie et implantologie (+ compléménts vague1 : dialyse, cardiovasculaire, perfusion, consommables d’équipement.)</t>
    </r>
  </si>
  <si>
    <t>2024-R018</t>
  </si>
  <si>
    <t xml:space="preserve">Fourniture de produits d’hygiène et consommables de stérilisation </t>
  </si>
  <si>
    <t>DM2020-023h</t>
  </si>
  <si>
    <t>Désinfectants, produits d'hygiène et consommables de stérilisation</t>
  </si>
  <si>
    <t>2021-072</t>
  </si>
  <si>
    <t>Dispositifs médicaux de l’abord chirurgical laparoscopique pour la chirurgie coelioscopique</t>
  </si>
  <si>
    <t>DM2021-072</t>
  </si>
  <si>
    <t>Fourniture et distribution de dispositifs médicaux, agrafes, clips, trocarts, sutures, hémostatiques et énergie à usage unique et à usage multiple pour la chirurgie coelioscopique</t>
  </si>
  <si>
    <t>2021-050</t>
  </si>
  <si>
    <t>Fourniture de dispositifs pour la chirurgie coelioscopique, sutures et agrafes mécaniques</t>
  </si>
  <si>
    <t>DMNS</t>
  </si>
  <si>
    <t>FOURNITURE DE DISPOSITIFS À USAGE UNIQUE ET USAGE MULTIPLE POUR LA CHIRURGIE COELIOSCOPIQUE, SUTURES ET AGRAFES MÉCANIQUES</t>
  </si>
  <si>
    <t>2020-023 (MSP10 et 011)</t>
  </si>
  <si>
    <t>Dispositifs médicaux de coeliochirugie de type sutures chirurgicales, agrafage mécanique</t>
  </si>
  <si>
    <t>DM2020-023</t>
  </si>
  <si>
    <t xml:space="preserve">Dispositifs médicaux de coeliochirugie, sutures chirurgicales, agrafage mécanique </t>
  </si>
  <si>
    <t>Fourniture de dispositifs pour la chirurgie coelioscopique, sutures et agrafes mécaniques - Catalogue</t>
  </si>
  <si>
    <t>2025-R006</t>
  </si>
  <si>
    <t>Marché catalogue COELCAT</t>
  </si>
  <si>
    <t>Fourniture de dispositifs pour la chirurgie coelioscopique, sutures et agrafes mécaniques - Concurrentiel</t>
  </si>
  <si>
    <t>2025-R005</t>
  </si>
  <si>
    <t>Marché concurrentiel COELCONC</t>
  </si>
  <si>
    <t>2023-010</t>
  </si>
  <si>
    <t>Dispositifs médicaux non stériles</t>
  </si>
  <si>
    <t>Fourniture de dispositifs médicaux non stériles</t>
  </si>
  <si>
    <t>DM2019-031</t>
  </si>
  <si>
    <t>Fourniture de dispositifs médicaux, consommables, accessoires biomédicaux et petits matériels non stériles et prestations associées</t>
  </si>
  <si>
    <t>2020-023 (MSP017)</t>
  </si>
  <si>
    <t>Produits et consommables à usage unique de protection des patients</t>
  </si>
  <si>
    <t>DM2020-023 (MSP17)</t>
  </si>
  <si>
    <t>DM2020-023 (MSP017)</t>
  </si>
  <si>
    <t>2025-R039</t>
  </si>
  <si>
    <t>Fournitures de gants d'examen et de doigtiers non stériles
(Groupement de commandes)</t>
  </si>
  <si>
    <t>2023-R065</t>
  </si>
  <si>
    <t>Founiture de gants en nitrile fabriqués en France</t>
  </si>
  <si>
    <t>DM2023-R065</t>
  </si>
  <si>
    <t>Fourniture de gants en nitrile visant à assurer la sécurisation et la continuité des approvisionnements</t>
  </si>
  <si>
    <t>2025-R050</t>
  </si>
  <si>
    <t>Fournitures de masques et équipements de protection individuelle à usage unique
(groupement de commandes)</t>
  </si>
  <si>
    <t>2022-052</t>
  </si>
  <si>
    <t>Équipement de thermométrie</t>
  </si>
  <si>
    <t>Acquisition de thermométrie et prestation associée</t>
  </si>
  <si>
    <t>2025-R008</t>
  </si>
  <si>
    <t>Fourniture de produits de soins et matériels médicaux dentaires</t>
  </si>
  <si>
    <t>2021-010</t>
  </si>
  <si>
    <t>Catalogue dentaire</t>
  </si>
  <si>
    <t>2025-R016</t>
  </si>
  <si>
    <t>Fluides médicaux</t>
  </si>
  <si>
    <r>
      <t xml:space="preserve">Maintenance associée aux fluides médicaux et aux groupes de vide et prestations associées
</t>
    </r>
    <r>
      <rPr>
        <i/>
        <sz val="11"/>
        <color rgb="FF000000"/>
        <rFont val="Roboto"/>
      </rPr>
      <t>Adhésion selon le calendrier des "vagues d'adhésions"</t>
    </r>
  </si>
  <si>
    <t>F2020-020</t>
  </si>
  <si>
    <r>
      <t xml:space="preserve">Maintenance associée aux fluides médicaux et aux groupes de vide et prestations associées
</t>
    </r>
    <r>
      <rPr>
        <i/>
        <sz val="11"/>
        <color theme="1"/>
        <rFont val="Roboto"/>
      </rPr>
      <t>Adhésions par vague régionale répartie sur la durée du SAD</t>
    </r>
  </si>
  <si>
    <t>2021-011</t>
  </si>
  <si>
    <t>Équipements et prestations destinés à l’utilisation des fluides médicaux</t>
  </si>
  <si>
    <t>F2021-011</t>
  </si>
  <si>
    <t>Fourniture d’equipements destines a l’utilisation des fluides medicaux et prestations associees</t>
  </si>
  <si>
    <r>
      <t xml:space="preserve">Fournitures de fluides médicaux  et prestations associées: vague 16
</t>
    </r>
    <r>
      <rPr>
        <i/>
        <sz val="11"/>
        <color rgb="FF000000"/>
        <rFont val="Roboto"/>
      </rPr>
      <t>Adhésion selon le calendrier des "vagues d'adhésions"</t>
    </r>
  </si>
  <si>
    <t>Fournitures de fluides médicaux  et prestations associées: vague 16
Adhésion selon le calendrier des "vagues d'adhésions"</t>
  </si>
  <si>
    <t>2024-R034</t>
  </si>
  <si>
    <t>Médicaments</t>
  </si>
  <si>
    <t>Matières premières pharmaceutiques</t>
  </si>
  <si>
    <t>M2017-075</t>
  </si>
  <si>
    <t>2023-R074</t>
  </si>
  <si>
    <t>Fourniture de médicaments sous brevet (monopole)</t>
  </si>
  <si>
    <t>M2018-031</t>
  </si>
  <si>
    <t>Fourniture de medicaments en monopole</t>
  </si>
  <si>
    <t>2023-R060</t>
  </si>
  <si>
    <t>Fourniture de produits pharmaceutiques  occasionnelle et urgente par grossiste répartiteur</t>
  </si>
  <si>
    <t>M2019-053</t>
  </si>
  <si>
    <t>Fourniture de produits pharmaceutiques a livrer de façon occasionnelle, aleatoire et non previsible, en urgence par un grossiste repartiteur</t>
  </si>
  <si>
    <t>2024-R062 (MSP001)</t>
  </si>
  <si>
    <t>Fourniture de médicaments génériques - spécial région IDF</t>
  </si>
  <si>
    <t>M2020-127</t>
  </si>
  <si>
    <t>Médicaments en concurrence - offre régionale IDF</t>
  </si>
  <si>
    <t>2024-R062 (MSP005)</t>
  </si>
  <si>
    <t>Fourniture de médicaments pouvant faire l'objet d'une mise en concurrence et prestations associées - spécial région IDF</t>
  </si>
  <si>
    <t>2024-R062 (MSP002)</t>
  </si>
  <si>
    <t>2023-R105</t>
  </si>
  <si>
    <t>Produits de contraste</t>
  </si>
  <si>
    <t>M2023-R105</t>
  </si>
  <si>
    <t>Fourniture de produits de contraste et prestations associées en lien avec le déploiement de la réforme du financement de ces produits</t>
  </si>
  <si>
    <t>2024-R027</t>
  </si>
  <si>
    <t xml:space="preserve">Approvisionnement sécurisé de médicaments en poches de solution pour perfusion </t>
  </si>
  <si>
    <t>M2024-R027</t>
  </si>
  <si>
    <t>2024-R043</t>
  </si>
  <si>
    <t>Fourniture de médicaments dans la prévention des infections respiratoires dues au vrs chez les nouveau-nés ou nourrissons</t>
  </si>
  <si>
    <t>2025-R075</t>
  </si>
  <si>
    <t>Fournitures de médicaments non substituables ou sans équivalence thérapeutique</t>
  </si>
  <si>
    <t>BIOLOGIE</t>
  </si>
  <si>
    <t>2023-R038</t>
  </si>
  <si>
    <t xml:space="preserve">Automatisation de laboratoire  </t>
  </si>
  <si>
    <t>Automates, pré/post-analytique, réactifs, consommables et middleware</t>
  </si>
  <si>
    <t>2017-006</t>
  </si>
  <si>
    <t>AUTOMATES DE BIOLOGIE ET PRESTATIONS ASSOCIEES</t>
  </si>
  <si>
    <t>2019-079</t>
  </si>
  <si>
    <t>Équipement d'automates biologie moléculaire, réactifs et consommables</t>
  </si>
  <si>
    <t>AUTOMATES BIOLOGIE MOLECULAIRE</t>
  </si>
  <si>
    <t>Équipement d'automates biologie moléculaire et de séquençage NGS, réactifs et consommables</t>
  </si>
  <si>
    <t>2025-R080</t>
  </si>
  <si>
    <t>2023-R053</t>
  </si>
  <si>
    <t>Équipements de spectrométrie de masse</t>
  </si>
  <si>
    <t>2019-088</t>
  </si>
  <si>
    <t>SPECTROMETRIE DE MASSE</t>
  </si>
  <si>
    <t>2025-R011</t>
  </si>
  <si>
    <t> Équipements d'automates de biologie délocalisée et tests rapides, réactif et consommable et middleware</t>
  </si>
  <si>
    <t>2020-140</t>
  </si>
  <si>
    <t>BIOLOGIE DELOCALISEE</t>
  </si>
  <si>
    <t>2023-R117</t>
  </si>
  <si>
    <t xml:space="preserve">Réactifs, consommables et culture </t>
  </si>
  <si>
    <t>Réactifs, consommables captifs pour dispositifs Hémocue de marque Hémocue</t>
  </si>
  <si>
    <t>2018-071</t>
  </si>
  <si>
    <t>2025-R081</t>
  </si>
  <si>
    <t>Fournitures de tests rapides de diagnotic et examens de biologie médicale délocalisée (automates, réactifs et consommables) et prestations associées</t>
  </si>
  <si>
    <t>2025-R089</t>
  </si>
  <si>
    <t>Fourniture de tests rapides de diagnostic, adpatés à l'enfant, et prestations associées</t>
  </si>
  <si>
    <t>2023-R023</t>
  </si>
  <si>
    <t>Équipement d'automates, réactifs et consommables de microbiologie</t>
  </si>
  <si>
    <t>ACHAT, LOCATION ET MAINTENANCE D’EQUIPEMENTS DE MICROBIOLOGIE</t>
  </si>
  <si>
    <t>2024-R059</t>
  </si>
  <si>
    <t>Equipements de laboratoire</t>
  </si>
  <si>
    <t>Équipements de réfrigérateurs, congélateurs et dépôt de sang</t>
  </si>
  <si>
    <t>2016-062</t>
  </si>
  <si>
    <t>REFRIGIRATEURS, CONGELATEURS MEDICAUX ET BANQUES DE SANG ET PRESTATIONS ASSOCIEES</t>
  </si>
  <si>
    <t>2025-R035</t>
  </si>
  <si>
    <t>Équipements de surveillance de température (relance lot 11 du marché 2024-R059)</t>
  </si>
  <si>
    <t>2021-004</t>
  </si>
  <si>
    <t>Équipements de laboratoires</t>
  </si>
  <si>
    <t>EQUIPEMENTS DE LABORATOIRES</t>
  </si>
  <si>
    <t>2025-R051</t>
  </si>
  <si>
    <t>2024-R021</t>
  </si>
  <si>
    <t>Marché à la demande des CRDN pour démarrage du dépistage néonatal systématique de la drépanocytose en octobre 2024</t>
  </si>
  <si>
    <t>2022-056</t>
  </si>
  <si>
    <t>Prestation externalisée d'examens de biologie médicale</t>
  </si>
  <si>
    <t>2018-034</t>
  </si>
  <si>
    <t>EXTERNALISATION DES EXAMENS DE BIOLOGIE MEDICALE</t>
  </si>
  <si>
    <t>2023-R079</t>
  </si>
  <si>
    <t>Prestation de métrologie</t>
  </si>
  <si>
    <t>2019-073</t>
  </si>
  <si>
    <t>METROLOGIE, REALISATION DE CONTRÔLE D'EQUIPEMENT DE LABORATOIRE</t>
  </si>
  <si>
    <t>2024-R011</t>
  </si>
  <si>
    <t>Evaluation Externe de la Qualité (EEQ)</t>
  </si>
  <si>
    <t>2023-R052</t>
  </si>
  <si>
    <t>Consommables et tubes de laboratoire</t>
  </si>
  <si>
    <t>2018-045</t>
  </si>
  <si>
    <t>CONSOMMABLES DE LABORATOIRE</t>
  </si>
  <si>
    <t>2021-052</t>
  </si>
  <si>
    <t>Fourniture de réactifs de bactériologie</t>
  </si>
  <si>
    <t xml:space="preserve">FOURNITURE DE REACTIFS DE BACTERIOLOGIE </t>
  </si>
  <si>
    <t>2022-030</t>
  </si>
  <si>
    <t>2025-R053</t>
  </si>
  <si>
    <t>2022-069</t>
  </si>
  <si>
    <t>Fourniture de réactifs, de consommables captifs des automates BECTON DICKINSON</t>
  </si>
  <si>
    <t>FOURNITURE DE REACTIFS, DE CONSOMMABLES CAPTIFS DES AUTOMATES BECTON DICKINSON</t>
  </si>
  <si>
    <t>2022-070</t>
  </si>
  <si>
    <t>Fourniture de récatifs, de consommables captifs des automates BIOMERIEUX</t>
  </si>
  <si>
    <t>FOURNITURE DE REACTIFS, DE CONSOMMABLES CAPTIFS DES AUTOMATES BIOMERIEUX</t>
  </si>
  <si>
    <t>2022-071</t>
  </si>
  <si>
    <t>Fourniture de récatifs, de consommables captifs des automates ELITECH</t>
  </si>
  <si>
    <t>FOURNITURE DE REACTIFS, DE CONSOMMABLES CAPTIFS DES AUTOMATES ELITECH</t>
  </si>
  <si>
    <t>Fourniture de récatifs, de consommables captifs</t>
  </si>
  <si>
    <t>2022-069/70/71</t>
  </si>
  <si>
    <t>2023-R104</t>
  </si>
  <si>
    <t>Solutions innovantes pour lutter contre la résistance anti-microbienne</t>
  </si>
  <si>
    <t>Intermédiaire / grossiste</t>
  </si>
  <si>
    <t>RaDAR - solutions innovantes pour lutter contre la résistance anti-microbienne</t>
  </si>
  <si>
    <t>2024-R075</t>
  </si>
  <si>
    <t>2023-R024</t>
  </si>
  <si>
    <t>Thérapeutique</t>
  </si>
  <si>
    <t>Fourniture de plasma frais</t>
  </si>
  <si>
    <t>2016-050</t>
  </si>
  <si>
    <t>FOURNITURE DE PLASMA FRAIS</t>
  </si>
  <si>
    <t>2023-R042</t>
  </si>
  <si>
    <t>Scanners de lames</t>
  </si>
  <si>
    <t>2018-011</t>
  </si>
  <si>
    <t xml:space="preserve">FOURNITURE DE SYSTEMES DE NUMERISATION ET D’ANALYSE D’IMAGES EN ANATOMO-PATHOLOGIE, SCANNERS DE LAMES ET PRESTATIONS ASSOCIEES </t>
  </si>
  <si>
    <t>2024-R082</t>
  </si>
  <si>
    <t>Scanners de lames - en fond clair haut débit supérieur à 450 lames</t>
  </si>
  <si>
    <t>2024-R029</t>
  </si>
  <si>
    <t>Systèmes d’information de laboratoire et d’anatomopathologie et prestations associées</t>
  </si>
  <si>
    <t>2025-R058</t>
  </si>
  <si>
    <t>2024-R065</t>
  </si>
  <si>
    <t>Dépistage néonatal des DICS (Déficit immunitaire combiné sévère) et de la SMA (Amyotrophie spinale)</t>
  </si>
  <si>
    <t>2024-R071</t>
  </si>
  <si>
    <t xml:space="preserve">Imagerie 3D pour organoïdes avec incubateur et prestations associées </t>
  </si>
  <si>
    <t>Solution d'automationde spectométrie de masse - HPLC</t>
  </si>
  <si>
    <t>2025-R004</t>
  </si>
  <si>
    <t>Externalisation des examens de pathologie et archivage</t>
  </si>
  <si>
    <t>2025-R044</t>
  </si>
  <si>
    <t>Automates de pathologie</t>
  </si>
  <si>
    <t>a venir</t>
  </si>
  <si>
    <t>2025-R076</t>
  </si>
  <si>
    <t>Cryogénie</t>
  </si>
  <si>
    <t>Auto immunité et allergie</t>
  </si>
  <si>
    <t>Buvards GUTRIE</t>
  </si>
  <si>
    <t>2020-023 (DAPS)</t>
  </si>
  <si>
    <t>ENVIRONNEMENT DU PATIENT</t>
  </si>
  <si>
    <t>Numéro procédure</t>
  </si>
  <si>
    <t xml:space="preserve">FAMILLE </t>
  </si>
  <si>
    <t>2024-R007</t>
  </si>
  <si>
    <t xml:space="preserve">Outils de pédagogiques de rééducation </t>
  </si>
  <si>
    <t>2019-116</t>
  </si>
  <si>
    <t>Environnement du Patient</t>
  </si>
  <si>
    <t>SOLUTION PEDAGOGIQUE, EQUIPEMENTS, CONSOMMABLES ET PRESTATIONS POUR LA MEDECINE TRAUMATOLOGIQUE</t>
  </si>
  <si>
    <t>2024-R038</t>
  </si>
  <si>
    <t>Solutions innovantes d’assistance ergonomique au bloc opératoire</t>
  </si>
  <si>
    <t>2023-R009</t>
  </si>
  <si>
    <t>Équipement de prise en charge du patient et du résident</t>
  </si>
  <si>
    <t>Équipements et mobiliers medicalises</t>
  </si>
  <si>
    <t>2018-057</t>
  </si>
  <si>
    <t>ACQUISITION ET LOCATION EQUIPEMENTS ET MOBILIERS MEDICALISES POUR LES ETABLISSEMENTS DE SANTE</t>
  </si>
  <si>
    <t>AAAA-R000</t>
  </si>
  <si>
    <t>2023-R103</t>
  </si>
  <si>
    <t>Produits de soins et matériels médicaux spécial medico-social</t>
  </si>
  <si>
    <t>2020-135</t>
  </si>
  <si>
    <t>CATALOGUE PRODUITS DE SOINS, DE MATERIELS MEDICAUX ET PRESTATIONS ASSOCIEES POUR LE SECTEUR MEDICO-SOCIAL</t>
  </si>
  <si>
    <t>2023-R106</t>
  </si>
  <si>
    <t>Équipement de prévention de la thromboembolie veineuse</t>
  </si>
  <si>
    <t>APPAREIL DE PREVENTION DE LA THROMBOEMBOLIE VEINEUSE EN LOCATION DE MAINTENANCE A L’USAGE</t>
  </si>
  <si>
    <t>2023-R091</t>
  </si>
  <si>
    <t>Solution de soin et de bien-être psychologique et physiologique</t>
  </si>
  <si>
    <t>2023-R085</t>
  </si>
  <si>
    <t>Equipement de prise en charge patient et résident</t>
  </si>
  <si>
    <t>Pédiatrie, petite enfance et obstétrique</t>
  </si>
  <si>
    <t>2025-R001</t>
  </si>
  <si>
    <t>Kinésithérapie et réeducation</t>
  </si>
  <si>
    <t>Equipements de sport, de fitness et de réadaptation extérieur pour établissements sanitaires, médico-sociaux et sociaux</t>
  </si>
  <si>
    <t>2024-R079</t>
  </si>
  <si>
    <t>Acquisition de fournitures de mobiliers soins et de chariots médicaux et prestations associées</t>
  </si>
  <si>
    <t>2024-R069</t>
  </si>
  <si>
    <t xml:space="preserve">Désinfection </t>
  </si>
  <si>
    <t>Dispositifs de désinfection adaptés aux établissements de santé</t>
  </si>
  <si>
    <t>2024-R068</t>
  </si>
  <si>
    <t>Acquisition d’équipements pour la thanatologie, chambre mortuaire et institut médico-légal et prestations associées.</t>
  </si>
  <si>
    <t>2025-R052</t>
  </si>
  <si>
    <t>Solution globale d'équipement de chambre mortuaire et de thanatopraxie</t>
  </si>
  <si>
    <t>2024-R057</t>
  </si>
  <si>
    <t>Acquisition de solutions d'équipements médicalisés adaptées au médico-social, de dispositifs de bien-être et prestations associées</t>
  </si>
  <si>
    <t>2024-R049</t>
  </si>
  <si>
    <t>Solution innovante : Solution immersive pour thérapie cognitive</t>
  </si>
  <si>
    <t>2023-R061</t>
  </si>
  <si>
    <t>Incendie et secours</t>
  </si>
  <si>
    <t>Équipements de soin et de secours pour les services d'urgence</t>
  </si>
  <si>
    <t>ACQUISITION D'EQUIPEMENTS DE SECOURISME, DE PEDAGOGIE, D'ERGONOMIE, D'INTERVENTION ET DE SOIN POUR LES SERVICES D'URGENCE</t>
  </si>
  <si>
    <t>2023-R062</t>
  </si>
  <si>
    <t>Équipements de tentes d'urgence et unités de décontamination</t>
  </si>
  <si>
    <t>SOLUTION DE DEPLOIEMENT D'URGENCE SANITAIRE, HOSPITALIERE ET DE SECOURS</t>
  </si>
  <si>
    <t>2022-050</t>
  </si>
  <si>
    <t>Mobilier médicalisé</t>
  </si>
  <si>
    <t>Équipements d'hygiène, de soin, de transfert du patient et de pesage</t>
  </si>
  <si>
    <t>2019-022</t>
  </si>
  <si>
    <t>FOURNITURE D’EQUIPEMENTS D’HYGIENE, DE SOINS, DE TRANSFERT DU PATIENT, PESAGE ET PRESTATIONS ASSOCIEES</t>
  </si>
  <si>
    <t>2023-030</t>
  </si>
  <si>
    <t>Location de supports thérapeutiques et appareils de prévention de la thromboembolie veineuse</t>
  </si>
  <si>
    <t>2019-035</t>
  </si>
  <si>
    <t>ACQUISITION ET LOCATION DES MATELAS THERAPEUTIQUES, DE MATELAS DE TRANSFERT ET D'APPAREILS DE PREVENTION DE LA THROMBOEMBOLIE VEINEUSE</t>
  </si>
  <si>
    <t>2024-R025</t>
  </si>
  <si>
    <t xml:space="preserve">Équipement dédié à la chambre, gestion de parc de lits et mobiliers associés </t>
  </si>
  <si>
    <t>2020-011</t>
  </si>
  <si>
    <t>ACQUISITION ET GESTION DE PARC DE LITS MEDICALISES (COURTS ET LONGS SEJOURS) ET DE MOBILIERS POUR CHAMBRE ET LIEU DE VIE AVEC MAINTENANCE</t>
  </si>
  <si>
    <t>2024-R036</t>
  </si>
  <si>
    <t>Gestion de parc de lit pour les établissements de santé</t>
  </si>
  <si>
    <t>2023-R090</t>
  </si>
  <si>
    <t>Équipements de réeducation</t>
  </si>
  <si>
    <t>2019-087</t>
  </si>
  <si>
    <t>EQUIPEMENTS D'ANALYSE POUR LA REEDUCATION ET LA KINESITHERAPIE</t>
  </si>
  <si>
    <t>2025-R012</t>
  </si>
  <si>
    <t>Marché Kinésithérapie, Nouveaux Equipements de Santé et Inclusion par le Sport</t>
  </si>
  <si>
    <t>2025-R014</t>
  </si>
  <si>
    <t>Acquisition de matériel de secours et d’assistance aux victimes de catastrophes naturelles</t>
  </si>
  <si>
    <t>2025-R017</t>
  </si>
  <si>
    <t>Logiciels</t>
  </si>
  <si>
    <t>Solution de pilotage de l'usage de dispositifs médicaux destinés au soutien fonctionnel des patients/résidents et prestations associées</t>
  </si>
  <si>
    <t>2025-R074</t>
  </si>
  <si>
    <t>Solution innovante : Releveurs connectés à stimulation intelligente à dorsiversion et inversion/éversion de pied</t>
  </si>
  <si>
    <t>CDA Grossiste</t>
  </si>
  <si>
    <t>2025-R073</t>
  </si>
  <si>
    <t>Solution innovante : Combinaison de neuromodulation</t>
  </si>
  <si>
    <t>2025-R069</t>
  </si>
  <si>
    <t>Maintenance constructeur des équipements patients/résidents</t>
  </si>
  <si>
    <t>CDA Intermediaire</t>
  </si>
  <si>
    <t>2025-R066</t>
  </si>
  <si>
    <t>Solution innovante : Assistant d'écoute pour les séniors et leurs interlocuteurs</t>
  </si>
  <si>
    <t>2025-R038</t>
  </si>
  <si>
    <t>Dispositifs de réalité virtuelle pour la relaxation, la sedation et la rééducation dédiés aux établissements de santé</t>
  </si>
  <si>
    <t>RESTAURATION</t>
  </si>
  <si>
    <t>2024-R008</t>
  </si>
  <si>
    <t>Denrées alimentaires</t>
  </si>
  <si>
    <t>Fourniture de denrées alimentaires - IDF</t>
  </si>
  <si>
    <t>2017-056</t>
  </si>
  <si>
    <t>Restauration</t>
  </si>
  <si>
    <t>Hôtellerie</t>
  </si>
  <si>
    <t>FOURNITURE DE DENREES ALIMENTAIRES IDF</t>
  </si>
  <si>
    <t>Fourniture de denrées alimentaires - National</t>
  </si>
  <si>
    <t>2024-R081</t>
  </si>
  <si>
    <t>2025-R067</t>
  </si>
  <si>
    <t>2023-R012</t>
  </si>
  <si>
    <t>Équipements de restauration</t>
  </si>
  <si>
    <t>Fourniture de barquettes, films d'operculage et consommables à usage unique</t>
  </si>
  <si>
    <t>2019-098</t>
  </si>
  <si>
    <t>Fourniture et livraison de barquettes, films alimentaires et autres consommables à usage unique</t>
  </si>
  <si>
    <t>2021-027</t>
  </si>
  <si>
    <t>Équipements de restauration collective</t>
  </si>
  <si>
    <t>FOURNITURE DE MATERIELS DE RESTAURATION COLLECTIVE ET PRESTATIONS DE SERVICES ASSOCIES</t>
  </si>
  <si>
    <t>Fourniture de matériel de restauration et prestations associées</t>
  </si>
  <si>
    <t>2025-R091</t>
  </si>
  <si>
    <t>2022-016</t>
  </si>
  <si>
    <t>Équipements de distribution de repas</t>
  </si>
  <si>
    <t>Equipements DE DISTRIBUTION DE REPAS  ET PRESTATIONS ASSOCIÉES EN ACHAT-REVENTE</t>
  </si>
  <si>
    <t>2022-020</t>
  </si>
  <si>
    <t>Assiettes, cloches et raviers en porcelaine</t>
  </si>
  <si>
    <t>FOURNITURE D'ASSIETTES EN PORCELAINE OU AUTRES MATERIAUX</t>
  </si>
  <si>
    <t>2023-022</t>
  </si>
  <si>
    <t>Équipements de chariots de distribution de repas par induction</t>
  </si>
  <si>
    <t>EquipementsS DE DISTRIBUTION DE REPAS PAR INDUCTION ET PRESTATIONS ASSOCIÉES EN ACHAT-REVENTE</t>
  </si>
  <si>
    <t>2023-R110</t>
  </si>
  <si>
    <t>Fontaines à eau</t>
  </si>
  <si>
    <t>Fourniture de fontaines à eau</t>
  </si>
  <si>
    <t>2024-R019</t>
  </si>
  <si>
    <t>Barquettes Inox et équipements de scellage adaptés</t>
  </si>
  <si>
    <t xml:space="preserve">
2024-R019</t>
  </si>
  <si>
    <t>2023-011</t>
  </si>
  <si>
    <t>Solution globale d'équipements de thermoscelleuses</t>
  </si>
  <si>
    <t>2019-054</t>
  </si>
  <si>
    <t>SOLUTION D'EQUIPEMENT DE CONDITIONNEMENT ALIMENTAIRE PAR THERMOSCELLEUSES ET PRESTATIONS ASSOCIEES</t>
  </si>
  <si>
    <t>2024-R064</t>
  </si>
  <si>
    <t>Fourniture de machines à café professionnelles</t>
  </si>
  <si>
    <t>2020-136</t>
  </si>
  <si>
    <t>Achat, location, mise à disposition et maintenance de machines à café professionnelles</t>
  </si>
  <si>
    <t>2021-055</t>
  </si>
  <si>
    <t>Produits diététiques</t>
  </si>
  <si>
    <t>Fournitures de produits diététiques</t>
  </si>
  <si>
    <t>FOURNITURE DE PRODUITS DIETETIQUES ET NUTRITION ENTERALE (52 lots)</t>
  </si>
  <si>
    <t>2021-074</t>
  </si>
  <si>
    <t>Fourniture de Farines infantiles</t>
  </si>
  <si>
    <t>2025-R002</t>
  </si>
  <si>
    <t>Fournitures de produits diététiques, de textures modifiées, d’aides culinaires, de nutritions entérales et d’aliments infantiles</t>
  </si>
  <si>
    <t>2025-R029</t>
  </si>
  <si>
    <t>Prestations de service</t>
  </si>
  <si>
    <t>Prestation de restauration concédée</t>
  </si>
  <si>
    <t>2021-007</t>
  </si>
  <si>
    <t>LOT 1 ASSISTANCE A LA PRODUCTION DES REPAS SUR LE(S) SITE(S) DU 
BENEFICIAIRE
PRESTATIONS DE SERVICES DE RESTAURATION COLLECTIVE</t>
  </si>
  <si>
    <t>ÉNERGIE</t>
  </si>
  <si>
    <t>Numéro de marché</t>
  </si>
  <si>
    <t>2023-R005</t>
  </si>
  <si>
    <t>Fourniture d'énergie</t>
  </si>
  <si>
    <r>
      <t xml:space="preserve">Fourniture d'électricité
</t>
    </r>
    <r>
      <rPr>
        <i/>
        <sz val="11"/>
        <color rgb="FF000000"/>
        <rFont val="Roboto"/>
      </rPr>
      <t>Une campagne d'adhésion sera ouverte le</t>
    </r>
    <r>
      <rPr>
        <i/>
        <sz val="11"/>
        <color rgb="FFC00000"/>
        <rFont val="Roboto"/>
      </rPr>
      <t xml:space="preserve"> 30/01/2026</t>
    </r>
    <r>
      <rPr>
        <i/>
        <sz val="11"/>
        <color rgb="FF000000"/>
        <rFont val="Roboto"/>
      </rPr>
      <t xml:space="preserve"> pour couvrir la période (du 01/01/2028 au 31/12/2030)</t>
    </r>
  </si>
  <si>
    <t>Fermé</t>
  </si>
  <si>
    <t>2019-010</t>
  </si>
  <si>
    <t>Energie</t>
  </si>
  <si>
    <t>SAD ÉLECTRICITÉ</t>
  </si>
  <si>
    <t>2023-R006</t>
  </si>
  <si>
    <r>
      <t xml:space="preserve">Fourniture de gaz naturel
</t>
    </r>
    <r>
      <rPr>
        <i/>
        <sz val="11"/>
        <color rgb="FF000000"/>
        <rFont val="Roboto"/>
      </rPr>
      <t xml:space="preserve">Une campagne d'adhésion sera ouverte </t>
    </r>
    <r>
      <rPr>
        <i/>
        <sz val="11"/>
        <color rgb="FFFF0000"/>
        <rFont val="Roboto"/>
      </rPr>
      <t xml:space="preserve"> </t>
    </r>
    <r>
      <rPr>
        <i/>
        <sz val="11"/>
        <color rgb="FFC00000"/>
        <rFont val="Roboto"/>
      </rPr>
      <t>30/01/2026</t>
    </r>
    <r>
      <rPr>
        <i/>
        <sz val="11"/>
        <color rgb="FF000000"/>
        <rFont val="Roboto"/>
      </rPr>
      <t xml:space="preserve"> pour couvrir la période (du 01/01/2028 au 31/12/2030)</t>
    </r>
  </si>
  <si>
    <t>2019-013</t>
  </si>
  <si>
    <t>SAD GAZ NATUREL</t>
  </si>
  <si>
    <t>2022-011</t>
  </si>
  <si>
    <t>Prestations pour la transition énergétique</t>
  </si>
  <si>
    <t>Prestation de pilotage de la performance énergétique</t>
  </si>
  <si>
    <t>2018-046</t>
  </si>
  <si>
    <t>Solutions d'information et de comptage en management de l'énergie</t>
  </si>
  <si>
    <t>2023-R086</t>
  </si>
  <si>
    <t>Prestation d'accompagnement à la valorisation des Certificats d’Économie d'Énergie</t>
  </si>
  <si>
    <t>2021-057</t>
  </si>
  <si>
    <t>Accompagnement à la valorisation des CEE</t>
  </si>
  <si>
    <t>2025-R021</t>
  </si>
  <si>
    <t>Prestations intellectuelles</t>
  </si>
  <si>
    <t xml:space="preserve">Prestation de conseils d'étude et d'assistance à la maîtrise ouvrage pour l'efficacité énergétique  </t>
  </si>
  <si>
    <t>2021-040</t>
  </si>
  <si>
    <t xml:space="preserve">Accompagnement à la performance énergétique des bâtiments et à l'intégration des enjeux de développement durable au sein des organisations  </t>
  </si>
  <si>
    <t>Consultation et mise</t>
  </si>
  <si>
    <t>LOGISTIQUE</t>
  </si>
  <si>
    <t>2022-035</t>
  </si>
  <si>
    <t>Équipement de stockage et de manutention</t>
  </si>
  <si>
    <t>Équipements logistiques de manutention</t>
  </si>
  <si>
    <t>Logistique</t>
  </si>
  <si>
    <t>Equipement/Fournitures</t>
  </si>
  <si>
    <t>Fournitures de moyens de manutention</t>
  </si>
  <si>
    <t>2023-R031</t>
  </si>
  <si>
    <t xml:space="preserve">Fourniture d’équipements logistiques dédiés au circuit du linge et des déchets </t>
  </si>
  <si>
    <t>Fourniture d’équipements logistiques dédiés au circuit du linge et des déchets</t>
  </si>
  <si>
    <t>2023-R050</t>
  </si>
  <si>
    <t>Traçabilité</t>
  </si>
  <si>
    <t xml:space="preserve">Solution de suivi et de sécurisation des biens et des personnes </t>
  </si>
  <si>
    <t>2023-R033</t>
  </si>
  <si>
    <t>Exosquelettes (actifs et passifs)</t>
  </si>
  <si>
    <t>Équipements d'exosquelettes</t>
  </si>
  <si>
    <t>Services Généraux</t>
  </si>
  <si>
    <t>ACQUISITION D'EXOSQUELETTES ERGONOMIQUES PERMETTANT DE RÉDUIRE LA CHARGE PHYSIQUE LIÉE À UNE ACTIVITÉ PROFESSIONNELLE</t>
  </si>
  <si>
    <t>2023-R057</t>
  </si>
  <si>
    <t>FOURNITURE D’EXOSQUELETTES (ROBOTS ET DISPOSITIFS d’ASSISTANCE PHYSIQUE A CONTENTION), AVEC PRESTATIONS ANNEXES</t>
  </si>
  <si>
    <t>2021-032</t>
  </si>
  <si>
    <t>Mobilier de bloc, PUI et magasin</t>
  </si>
  <si>
    <t>Équipement d'armoire sécurisée de pharmacie</t>
  </si>
  <si>
    <t>2017-071</t>
  </si>
  <si>
    <t>FOURNITURE, MISE EN SERVICE ET MAINTENANCE D’ARMOIRES SECURISEES DE PHARMACIE</t>
  </si>
  <si>
    <t>2025-R056</t>
  </si>
  <si>
    <t>2021-024</t>
  </si>
  <si>
    <t>Équipements logistiques de distribution de médicaments et dispositif médicaux en mode d'achat grossiste</t>
  </si>
  <si>
    <t>LOGISTIQUE ET DISTRIBUTION DES DISPOSITIFS MEDICAUX ET DU MEDICAMENT</t>
  </si>
  <si>
    <t>2022-013</t>
  </si>
  <si>
    <t>Équipement d'armoire RFID</t>
  </si>
  <si>
    <t>ACQUISITION, MISE EN SERVICE ET MAINTENANCE D’ARMOIRE RFID</t>
  </si>
  <si>
    <t>2022-027</t>
  </si>
  <si>
    <t>Équipements logistiques de distribution de médicaments et dispositif médicaux en mode d'achat intermédiaire</t>
  </si>
  <si>
    <t>2023-R032</t>
  </si>
  <si>
    <t>Transport autonome</t>
  </si>
  <si>
    <t>Équipements de transport de charge par véhicule robotisé</t>
  </si>
  <si>
    <t xml:space="preserve">SOLUTION DE TRANSPORT DE CHARGES PAR VEHICULE ROBOTISE POUR LES FLUX LOGISTIQUES ET PRESTATIONS </t>
  </si>
  <si>
    <t>2025-R042</t>
  </si>
  <si>
    <t>Solution de transport autonome en environnement hospitalier (AMR)</t>
  </si>
  <si>
    <t>2024-R023</t>
  </si>
  <si>
    <t>Prestation de transport de prélèvements biologiques par drones</t>
  </si>
  <si>
    <t> </t>
  </si>
  <si>
    <t>BÂTIMENT</t>
  </si>
  <si>
    <t>2023-004</t>
  </si>
  <si>
    <t>Fournitures d'atelier</t>
  </si>
  <si>
    <t>Fournitures d'ateliers</t>
  </si>
  <si>
    <t>2019-012</t>
  </si>
  <si>
    <t>Bâtiment</t>
  </si>
  <si>
    <t xml:space="preserve">FOURNITURES D'ATELIERS POUR ENTRETIEN ET TRAVAUX </t>
  </si>
  <si>
    <t>2022-001</t>
  </si>
  <si>
    <t>Prestations de maintenance</t>
  </si>
  <si>
    <t>Prestations de maintenance des ascenseurs et escaliers mécaniques</t>
  </si>
  <si>
    <t>2017-072</t>
  </si>
  <si>
    <t>MAINTENANCE APPAREILS ELEVATEURS, ESCALIERS MECANIQUES, PORTES AUTO, BARRIERES LEVANTES</t>
  </si>
  <si>
    <t>2025-R025</t>
  </si>
  <si>
    <t>2024-R002</t>
  </si>
  <si>
    <t>Prestations de maintenance CVC</t>
  </si>
  <si>
    <t>2019-024</t>
  </si>
  <si>
    <t>EXPLOITATION-MAINTENANCE CVC &amp; ECS</t>
  </si>
  <si>
    <t>2020-146</t>
  </si>
  <si>
    <t>Prestations de maintenance de portes automatiques</t>
  </si>
  <si>
    <t>MAINTENANCE PORTES AUTOMATIQUES</t>
  </si>
  <si>
    <t>2024-R085</t>
  </si>
  <si>
    <t>Prestations de maintenance de portes automatiques et systèmes de fermetures automatiques</t>
  </si>
  <si>
    <t>2023-R101</t>
  </si>
  <si>
    <t>Prestations de maintenance multitechnique</t>
  </si>
  <si>
    <t>2021-002</t>
  </si>
  <si>
    <t>MAINTENANCE MULTITECHNIQUE</t>
  </si>
  <si>
    <t>2025-R034</t>
  </si>
  <si>
    <t>2022-021</t>
  </si>
  <si>
    <t>Prestations de contrôle règlementaire des bâtiments</t>
  </si>
  <si>
    <t>2018-040</t>
  </si>
  <si>
    <t>VERIFICATIONS TECHNIQUES PERIODIQUES REGLEMENTAIRES</t>
  </si>
  <si>
    <t>2023-R055</t>
  </si>
  <si>
    <t>Prestations de travaux</t>
  </si>
  <si>
    <t>Prestations de travaux d'entretien</t>
  </si>
  <si>
    <t>2018-015</t>
  </si>
  <si>
    <t>PRESTATIONS DE TRAVAUX D’ENTRETIEN, DE REPARATION ET DE REAMENAGEMENT DE BATIMENT</t>
  </si>
  <si>
    <t>2024-R003</t>
  </si>
  <si>
    <t>Prestations de diagnostics amiante et autres diagnostics de contamination et immobiliers</t>
  </si>
  <si>
    <t>2020-100</t>
  </si>
  <si>
    <t>DIAGNOSTICS AMIANTE ET AUTRES DIAGNOSTICS DE CONTAMINATION &amp; IMMOBILIERS</t>
  </si>
  <si>
    <t>2024-R004</t>
  </si>
  <si>
    <t>Prestations de travaux de désamiantage et déplombage</t>
  </si>
  <si>
    <t>2020-102</t>
  </si>
  <si>
    <t>TRAVAUX DE DESAMIANTAGE ET DEPLOMBAGE</t>
  </si>
  <si>
    <t>2023-R058</t>
  </si>
  <si>
    <t>Prestations intellectuelles d'assistance à maîtrise d'ouvrage pour les opérations de travaux</t>
  </si>
  <si>
    <t>2018-024</t>
  </si>
  <si>
    <t>PRESTATIONS INTELLECTUELLES D’ASSISTANCE, CONSEIL ET ETUDES AU MAITRE D OUVRAGE POUR LES OPERATIONS DE TRAVAUX</t>
  </si>
  <si>
    <t>2024-R005</t>
  </si>
  <si>
    <t>Assistance au suivi d'exploitation, de maintenance et de travaux des appareils élévateurs, portes automatiques et équipements assimilés et prestations associées</t>
  </si>
  <si>
    <t>2020-034</t>
  </si>
  <si>
    <t>Assistance au suivi d'exploitation, de maintenance et de travaux des appareils élévateurs, portes automatiques et équipements assimiles et prestations associées</t>
  </si>
  <si>
    <t>2025-R020</t>
  </si>
  <si>
    <t>Prestations intellectuelles de conduite d’opérations de travaux</t>
  </si>
  <si>
    <t>2022-047</t>
  </si>
  <si>
    <t>PI</t>
  </si>
  <si>
    <t>2022-051</t>
  </si>
  <si>
    <t>Prestations de mandat de maitrise d'ouvrage</t>
  </si>
  <si>
    <t>MANDAT DE MAITRISE D'OUVRAGE (MAITRISE D'OUVRAGE DELEGUEE)</t>
  </si>
  <si>
    <t>2022-053</t>
  </si>
  <si>
    <t>Prestations intellectuelles d'assistance à maitrise d'usage</t>
  </si>
  <si>
    <t>AMO ASSISTANCE A MAITRISE D'USAGE</t>
  </si>
  <si>
    <t>2024-R051</t>
  </si>
  <si>
    <t>Solution innovante : équipement structurel et de ventilation plug and play pour chambres de soins critiques</t>
  </si>
  <si>
    <t>2025-R031</t>
  </si>
  <si>
    <t>Assistance au suivi d'exploitation-maintenance et de travaux des installations de chauffages</t>
  </si>
  <si>
    <t>MOBILITÉ</t>
  </si>
  <si>
    <t>Famille</t>
  </si>
  <si>
    <t>2023-R021</t>
  </si>
  <si>
    <t>Location de véhicules</t>
  </si>
  <si>
    <t>Prestations de location de véhicule</t>
  </si>
  <si>
    <t>2018-056</t>
  </si>
  <si>
    <t>Mobilité</t>
  </si>
  <si>
    <t>Prestations de location de véhicules et services associés</t>
  </si>
  <si>
    <t>2022-037</t>
  </si>
  <si>
    <t>Prestation de location longue durée de véhicules électriques et prestations d'audit et conseil en mobilité électrique</t>
  </si>
  <si>
    <t>Location longue durée, entretien, maintenance de véhicules électriques</t>
  </si>
  <si>
    <t>2022-075</t>
  </si>
  <si>
    <t>Location Longue Durée d’un dispositif d’autopartage de véhicules électriques</t>
  </si>
  <si>
    <t>2023-R070</t>
  </si>
  <si>
    <t>Prestation de réservation de voyages</t>
  </si>
  <si>
    <t>2019-086</t>
  </si>
  <si>
    <t>DEPLACEMENTS PROFESSIONNELS ET CONGES BONIFIES</t>
  </si>
  <si>
    <t>2023-R067</t>
  </si>
  <si>
    <t>Prestation d'assurance de flotte automobile
(Groupement de commandes)</t>
  </si>
  <si>
    <t>2020-018</t>
  </si>
  <si>
    <t>Prestations de services d'assurance de flotte automobile</t>
  </si>
  <si>
    <t>NUMERIQUE</t>
  </si>
  <si>
    <t>SI ou Télécoms</t>
  </si>
  <si>
    <t>2022-010</t>
  </si>
  <si>
    <t>Équipements informatiques et infrastructures</t>
  </si>
  <si>
    <t>Chariots informatiques de soins et de visites</t>
  </si>
  <si>
    <t>2017-030</t>
  </si>
  <si>
    <t xml:space="preserve">Chariots informatiques de soins et de visites </t>
  </si>
  <si>
    <t>Systèmes d’information</t>
  </si>
  <si>
    <t>Systèmes d'information</t>
  </si>
  <si>
    <t>2022-009</t>
  </si>
  <si>
    <t>Équipement d’infrastructure informatique</t>
  </si>
  <si>
    <t>2018-029</t>
  </si>
  <si>
    <t>Infra IT Data center</t>
  </si>
  <si>
    <t>2023-R082</t>
  </si>
  <si>
    <t>2021-046</t>
  </si>
  <si>
    <t xml:space="preserve">Solution et infrastructures de téléphonie </t>
  </si>
  <si>
    <t>2019-015</t>
  </si>
  <si>
    <t>Réseau et télécoms</t>
  </si>
  <si>
    <t>SOLUTIONS ET INFRASTRUCTURES DE TELEPHONIE POUR LES ETABLISSEMENTS DU SANITAIRE, SOCIAL ET MEDICO-SOCIAL</t>
  </si>
  <si>
    <t>Réseaux et télécoms</t>
  </si>
  <si>
    <t>2025-R041</t>
  </si>
  <si>
    <t>Solutions et Infrastructures de téléphonie - Service Essentiel</t>
  </si>
  <si>
    <t>2025-R079</t>
  </si>
  <si>
    <t>Solutions et Infrastructures de téléphonie - Service Plus</t>
  </si>
  <si>
    <t>2022-032</t>
  </si>
  <si>
    <t>Installation et maintenance d'équipements d'impression, de numérisation et de gestion documentaire</t>
  </si>
  <si>
    <t>2019-041</t>
  </si>
  <si>
    <t>système d'information</t>
  </si>
  <si>
    <t xml:space="preserve">Fournitures d'impression, de numérisation, de gestion documentaire et prestations associées installation et maintenance </t>
  </si>
  <si>
    <t>2023-R116</t>
  </si>
  <si>
    <t>Équipements informatiques autour du poste de travail</t>
  </si>
  <si>
    <t>2019-063</t>
  </si>
  <si>
    <t>Solutions informatiques autour du poste de travail</t>
  </si>
  <si>
    <t>2023-R098</t>
  </si>
  <si>
    <t>Lecteurs multifonctions (carte vitale, carte bancaire, carte cpx), logiciels et services associés</t>
  </si>
  <si>
    <t>2019-101</t>
  </si>
  <si>
    <t>Lecteurs de cartes (vitales, bancaires…)</t>
  </si>
  <si>
    <t>2023-R089</t>
  </si>
  <si>
    <t>Solutions de terminaux multimédia</t>
  </si>
  <si>
    <t>2020-016</t>
  </si>
  <si>
    <t xml:space="preserve">Terminaux multimédia et prestations associées </t>
  </si>
  <si>
    <t>2021-047 MS ou collectités</t>
  </si>
  <si>
    <t>Equipements informatiques et infrastructures</t>
  </si>
  <si>
    <t>Solutions et structures de téléphonie</t>
  </si>
  <si>
    <t>2021-047</t>
  </si>
  <si>
    <t xml:space="preserve">SOLUTIONS ET INFRASTRUCTURES DE TELEPHONIE </t>
  </si>
  <si>
    <t>2023-R045 MS ou collectités</t>
  </si>
  <si>
    <t>Solution d'impression, de numérisation, de gestion des documents et perstations associées</t>
  </si>
  <si>
    <t>2023-R045</t>
  </si>
  <si>
    <t>SOLUTION D'IMPRESSION, DE NUMERISATION, DE GESTION DES DOCUMENTS ET PRESTATIONS ASSOCIEES-CT</t>
  </si>
  <si>
    <t>2024-R056</t>
  </si>
  <si>
    <t>Fourniture de ressources cloud, d'hébergement sec et d'infogérance</t>
  </si>
  <si>
    <t>2020-027</t>
  </si>
  <si>
    <t>Logiciel de GMAO et équipement de métrologie</t>
  </si>
  <si>
    <t>2017-022</t>
  </si>
  <si>
    <t>ECME-logiciel de GMAO</t>
  </si>
  <si>
    <t>2025-R010</t>
  </si>
  <si>
    <t>Solution logicielle de gestion des remplacements du personnel</t>
  </si>
  <si>
    <t>2022-078</t>
  </si>
  <si>
    <t>À venir MS ou collectités</t>
  </si>
  <si>
    <t>Solution logicielle de gestion de remplacement</t>
  </si>
  <si>
    <t>2022-025</t>
  </si>
  <si>
    <t>Solution logicielle de vote électronique</t>
  </si>
  <si>
    <t>2018-044</t>
  </si>
  <si>
    <t>Vote électronique</t>
  </si>
  <si>
    <t>2024-R078</t>
  </si>
  <si>
    <t>Bibliothèque de logiciels multi-éditeurs et prestations associées pour les collectivités territoriales</t>
  </si>
  <si>
    <t>2020-128</t>
  </si>
  <si>
    <t>2024-R077</t>
  </si>
  <si>
    <t>APOLLO - Bibliothèque de logiciels multi-éditeurs</t>
  </si>
  <si>
    <t xml:space="preserve">Accompagnement à la professionnalisation de l'offre logicielle numérique </t>
  </si>
  <si>
    <t>2022-060</t>
  </si>
  <si>
    <t>Solution logicielle de gestion des RDV</t>
  </si>
  <si>
    <t>2018-008</t>
  </si>
  <si>
    <t>Solution logicielle de gestion des RDV et des services aux patients</t>
  </si>
  <si>
    <t>2024-R063</t>
  </si>
  <si>
    <t>Solutions numériques innovantes</t>
  </si>
  <si>
    <t>2020-094</t>
  </si>
  <si>
    <t>SI</t>
  </si>
  <si>
    <t>2023-R046</t>
  </si>
  <si>
    <t xml:space="preserve">Prestations de service </t>
  </si>
  <si>
    <t xml:space="preserve"> Solutions d'hébergement informatique : fourniture de ressources cloud, hébergement sec, cloud de confiance </t>
  </si>
  <si>
    <t xml:space="preserve">Solution d'hébergement et services associés </t>
  </si>
  <si>
    <t>2023-R035</t>
  </si>
  <si>
    <t>Solutions et prestations associées pour la sécurité des systèmes d'information</t>
  </si>
  <si>
    <t>2022-074</t>
  </si>
  <si>
    <t>Prestations de conseil en SI et télécoms</t>
  </si>
  <si>
    <t>2018-060</t>
  </si>
  <si>
    <t>PRESTATIONS DE CONSEIL ET D’ACCOMPAGNEMENT EN TELECOMMUNICATION ET SYSTEMES D’INFORMATION</t>
  </si>
  <si>
    <t>2025-R032</t>
  </si>
  <si>
    <t>Prestations de service informatiques managés et de proximité</t>
  </si>
  <si>
    <t>2021-008</t>
  </si>
  <si>
    <t>2025-R019</t>
  </si>
  <si>
    <t>Prestation d'assistance à maÎtrise d'œuvre informatique</t>
  </si>
  <si>
    <t>AMOE informatique</t>
  </si>
  <si>
    <t>2022-038</t>
  </si>
  <si>
    <t>Prestation de conseil en organisation d'élection et vote électronique</t>
  </si>
  <si>
    <t>Expertise indépendante d'une solution de vote électronique, et prestations de conseil et accompagnement à l'organisation des élections</t>
  </si>
  <si>
    <t>A  venir</t>
  </si>
  <si>
    <t>2023-017</t>
  </si>
  <si>
    <t>Conseil en sécurité des SI</t>
  </si>
  <si>
    <t>CONSEIL ET ANALYSE EN SSI</t>
  </si>
  <si>
    <t>2023-R049</t>
  </si>
  <si>
    <t>Plateforme web de mise en relation avec des experts indépendants du numérique</t>
  </si>
  <si>
    <t>2025-R018</t>
  </si>
  <si>
    <t>Mise à disposition d’une plateforme permettant l’identification de compétences spécifiques en vue de la réalisation de prestations intellectuelles.</t>
  </si>
  <si>
    <t>Solutions de traçabilité</t>
  </si>
  <si>
    <t>Solution de suivi et de sécurisation des biens et des personnes</t>
  </si>
  <si>
    <t>2023-018</t>
  </si>
  <si>
    <t>Prestation d'assistance à maitrise d'ouvrage informatique</t>
  </si>
  <si>
    <t>Accompagnement à la mise en œuvre informatique</t>
  </si>
  <si>
    <t>2023-R099</t>
  </si>
  <si>
    <t>Prestations de déploiement de solution Microsoft 365</t>
  </si>
  <si>
    <t>2020-012</t>
  </si>
  <si>
    <t>AMO DEPLOIEMENT MICROSOFT OFFICE 365</t>
  </si>
  <si>
    <t>2023-R109 MS ou collectités</t>
  </si>
  <si>
    <t>Fourniture de services opérés de télécommunications et prestations associées</t>
  </si>
  <si>
    <t>2021-045</t>
  </si>
  <si>
    <t>2023-R109</t>
  </si>
  <si>
    <t>FOURNITURE DE SERVICES OPERES DE TELECOMMUNICATIONS ET PRESTATIONS ASSOCIEES POUR LES CT</t>
  </si>
  <si>
    <t>2021-063 MS ou collectités</t>
  </si>
  <si>
    <t>Solution de cybersécurité</t>
  </si>
  <si>
    <t>2021-063</t>
  </si>
  <si>
    <t>2023-R115 MS ou collectités</t>
  </si>
  <si>
    <t>2023-R115</t>
  </si>
  <si>
    <t>2023-R036</t>
  </si>
  <si>
    <t>Services opérés de télécommunications</t>
  </si>
  <si>
    <t>2016-042</t>
  </si>
  <si>
    <t>SERVICES OPERES DE TELECOMMUNICATIONS</t>
  </si>
  <si>
    <t>2021-045 MS ou collectités</t>
  </si>
  <si>
    <t>SERVICES OPERES DE TELECOMMUNICATIONS POUR LES COLLECTIVITES PARTENAIRES, TERRITORIAUX DES HOPITAUX</t>
  </si>
  <si>
    <t>2024-R041 MS ou collectités</t>
  </si>
  <si>
    <t>SOLUTIONS D’HEBERGEMENT DES SYSTEMES D’INFORMATION ET SERVICES ASSOCIES, DESTINES AUX REGIONS, EPCI, COMMUNES ET LEURS GROUPEMENTS</t>
  </si>
  <si>
    <t>2024-R041</t>
  </si>
  <si>
    <t>2024-R053</t>
  </si>
  <si>
    <t>Solution innovante : Parcours de formations en vidéo simulation immersive</t>
  </si>
  <si>
    <t>ALIAS : Achats de Logiciels d'Intelligence Artificielle en Santé</t>
  </si>
  <si>
    <t>BIOMEDICAL</t>
  </si>
  <si>
    <t>biomedical</t>
  </si>
  <si>
    <t>SERVICES RH, CONSEIL, FINANCES</t>
  </si>
  <si>
    <t>SOUS-FAMILLE</t>
  </si>
  <si>
    <t>2023-R100</t>
  </si>
  <si>
    <t>Paiement et financement</t>
  </si>
  <si>
    <t>Solution de financement</t>
  </si>
  <si>
    <t>2019-097</t>
  </si>
  <si>
    <t>PRESTATIONS D’OPERATION DE LOCATION ET PRESTATIONS 
ASSOCIEES</t>
  </si>
  <si>
    <t>Prestations d'affacturage des créances des établissements de santé et médico sociaux</t>
  </si>
  <si>
    <t>2025-R083</t>
  </si>
  <si>
    <t>2022-007</t>
  </si>
  <si>
    <t xml:space="preserve"> Conseil RH et finances</t>
  </si>
  <si>
    <t>2019-044</t>
  </si>
  <si>
    <t>CONSEIL EN RESSOURCES HUMAINES ET EN FINANCE</t>
  </si>
  <si>
    <t>Prestations de conseil et d'accompagnement en matière d'assurances</t>
  </si>
  <si>
    <t>2025-R026</t>
  </si>
  <si>
    <t>2023-R039</t>
  </si>
  <si>
    <t>Conseil en stratégie et projets structurants</t>
  </si>
  <si>
    <t>2019-060</t>
  </si>
  <si>
    <t>PRESTATIONS DE CONSEIL ET D’APPUI AUX PROJETS STRUCTURANTS ET A LA CONDUITE DE CHANGEMENT OPERATIONNEL</t>
  </si>
  <si>
    <t>2024-R066</t>
  </si>
  <si>
    <t>Prestation d'optimisation de l'information médicale (Codage et primo_codage)</t>
  </si>
  <si>
    <t>2020-109</t>
  </si>
  <si>
    <t>Prestation d'optimisation de l'information médicale (Codage)</t>
  </si>
  <si>
    <t>2022-008</t>
  </si>
  <si>
    <t>Prestation de conseil en logistique et medico-technique</t>
  </si>
  <si>
    <t>PRESTATIONS DE CONSEIL EN LOGISTIQUE ET EN ORGANISATION DES ACTIVITES MEDICO TECHNIQUES</t>
  </si>
  <si>
    <t>2024-R001</t>
  </si>
  <si>
    <t>Ressources humaines</t>
  </si>
  <si>
    <t>Formation professionnelle</t>
  </si>
  <si>
    <t>2020-028</t>
  </si>
  <si>
    <t>PRESTATIONS DE FORMATIONS</t>
  </si>
  <si>
    <t>2024-R088</t>
  </si>
  <si>
    <t>Prestations de travail temporaire et de placement de personnel paramédical et médico-technique national 
(IDF)</t>
  </si>
  <si>
    <t>2020-024</t>
  </si>
  <si>
    <t>2023-R063</t>
  </si>
  <si>
    <t>Prestations d'intérim paramédical et médico administratif national 
(National)</t>
  </si>
  <si>
    <t>Prestations d'intérim paramédical</t>
  </si>
  <si>
    <t>2023-R083</t>
  </si>
  <si>
    <t>Prestation d'évaluation de la qualité</t>
  </si>
  <si>
    <t>2023-R051</t>
  </si>
  <si>
    <t>Prestations d'évaluation de la qualité des ESSMS</t>
  </si>
  <si>
    <t>2024-R031</t>
  </si>
  <si>
    <t>Conseil en immobilier et aménagement du territoire favorable à la santé</t>
  </si>
  <si>
    <t>Accompagnement à la performance énergétique des bâtiments et à l'intégration des enjeux de développement durable au sein des organisations</t>
  </si>
  <si>
    <t>2021-012</t>
  </si>
  <si>
    <t>2024-R030</t>
  </si>
  <si>
    <t>Plateforme web de mise en relation avec des experts indépendants (hors numérique) - Malt</t>
  </si>
  <si>
    <t>HÔTELLERIE SERVICES GÉNÉRAUX</t>
  </si>
  <si>
    <t>2023-R095</t>
  </si>
  <si>
    <t>Blanchisserie</t>
  </si>
  <si>
    <t>Prestation d'entretien du linge résidents</t>
  </si>
  <si>
    <t>2020-041</t>
  </si>
  <si>
    <t xml:space="preserve">Prestations d'entretien du linge résidents hors site avec acquisition ou location maintenance avec option achat </t>
  </si>
  <si>
    <t>2024-R086</t>
  </si>
  <si>
    <t>Prestation d'entretien du linge plat et professionnel</t>
  </si>
  <si>
    <t>2021-041</t>
  </si>
  <si>
    <t>ENTRETIEN ET LOCATION DE LINGE PLAT ET LINGE PROFESSIONNEL</t>
  </si>
  <si>
    <t>2023-R059</t>
  </si>
  <si>
    <t>Consommables</t>
  </si>
  <si>
    <t>Fourniture de produits d'incontinence et d'hygiène</t>
  </si>
  <si>
    <t>2019-043</t>
  </si>
  <si>
    <t>Fournitures d'incontinence et services associés</t>
  </si>
  <si>
    <t>2023-R097</t>
  </si>
  <si>
    <t>Équipements et consommables de bureau</t>
  </si>
  <si>
    <t>Fournitures de bureau, papier et consommables informatiques</t>
  </si>
  <si>
    <t>2019-021</t>
  </si>
  <si>
    <t xml:space="preserve">Fournitures de bureau, papier, consommables informatiques </t>
  </si>
  <si>
    <t>2023-R108</t>
  </si>
  <si>
    <t>Consommables informatiques recyclés</t>
  </si>
  <si>
    <t>2022-036</t>
  </si>
  <si>
    <t>Équipement de mobilier de bureau</t>
  </si>
  <si>
    <t>MOBILIER DE BUREAU/QVT</t>
  </si>
  <si>
    <t>2024-R072</t>
  </si>
  <si>
    <t>Fourniture de mobiliers de bureau, d'accueil et de salle de réunion/formation</t>
  </si>
  <si>
    <t>Mobilier de bureau, d'accueil et de salle de formation/réunion avec prestations associées</t>
  </si>
  <si>
    <t>A evnir</t>
  </si>
  <si>
    <t>2023-R068</t>
  </si>
  <si>
    <t>Fourniture de linge</t>
  </si>
  <si>
    <t>Fourniture de linge et habillement</t>
  </si>
  <si>
    <t>2020-002</t>
  </si>
  <si>
    <t xml:space="preserve">Achat de linge et habillement </t>
  </si>
  <si>
    <t>2025-R071</t>
  </si>
  <si>
    <t>Tenues professionnelles spécifiques, équipements de protection individuelle (EPI)</t>
  </si>
  <si>
    <t>2024-R058</t>
  </si>
  <si>
    <t>2024-R013</t>
  </si>
  <si>
    <t>Solutions innovantes de textiles réutilisables</t>
  </si>
  <si>
    <t>2020-037</t>
  </si>
  <si>
    <t>Gestion des déchets</t>
  </si>
  <si>
    <t>Gestion des déchets et prestations associées
(IDF)</t>
  </si>
  <si>
    <t>Gestion des déchets et prestations associées</t>
  </si>
  <si>
    <t>2024-R009</t>
  </si>
  <si>
    <t>Gestion des déchets et prestations associées
(National)</t>
  </si>
  <si>
    <t>2023-R069</t>
  </si>
  <si>
    <t>Prestation de gestion des biodéchets</t>
  </si>
  <si>
    <t>Gestion des biodéchets</t>
  </si>
  <si>
    <t>2021-038</t>
  </si>
  <si>
    <t>Nettoyage et hygiène</t>
  </si>
  <si>
    <t>Produits d'entretien des locaux et d'hygiène corporelle, consommables pour la collecte des déchets et arts de la table</t>
  </si>
  <si>
    <t>2018-022</t>
  </si>
  <si>
    <t>Produits et matériels d'entretien des locaux de collecte des déchet, d'hygiène corporelle, de restauration et d'arts de la table</t>
  </si>
  <si>
    <t>2025-R013</t>
  </si>
  <si>
    <t>2025-R072</t>
  </si>
  <si>
    <t xml:space="preserve">Produits d’entretien, d’hygiène corporelle, de collecte des déchets et d’arts de la table </t>
  </si>
  <si>
    <t>2023-R102</t>
  </si>
  <si>
    <t>Prestation de nettoyage et bionettoyage des locaux</t>
  </si>
  <si>
    <t>2021-071</t>
  </si>
  <si>
    <t>Nettoyage et bionettoyage des locaux</t>
  </si>
  <si>
    <t>2022-023</t>
  </si>
  <si>
    <t>Prestations de déménagement</t>
  </si>
  <si>
    <t>2018-047</t>
  </si>
  <si>
    <t xml:space="preserve">Prestation d'accompagnement et de transfert d'entreprises </t>
  </si>
  <si>
    <t>2022-045</t>
  </si>
  <si>
    <t>Solution de gestion des flux documentaires</t>
  </si>
  <si>
    <t>SOLUTIONS DE GESTION DES FLUX DOCUMENTAIRES</t>
  </si>
  <si>
    <t>2022-062</t>
  </si>
  <si>
    <t>Prestation d'abonnements de journaux, revues et périodiques</t>
  </si>
  <si>
    <t>Fourniture d’abonnements de journaux, revues et périodiques d’information générale ou spécialisée, français et étrangers</t>
  </si>
  <si>
    <t>2023-R092</t>
  </si>
  <si>
    <t>Prestation de mise à disposition de plateforme de services de proximité (conciergerie)</t>
  </si>
  <si>
    <t>2023-R041</t>
  </si>
  <si>
    <t>PRESTATIONS DE CONCIERGERIE</t>
  </si>
  <si>
    <t>2023-R087</t>
  </si>
  <si>
    <t>Fourniture de titres restaurants et cartes cadeaux</t>
  </si>
  <si>
    <t xml:space="preserve">Hôtellerie </t>
  </si>
  <si>
    <t>Fourniture et livraison de titres restaurants et cartes cadeaux</t>
  </si>
  <si>
    <t>2024-R061</t>
  </si>
  <si>
    <t xml:space="preserve">Recyclage textile professionnel : fourniture, collecte et traitement </t>
  </si>
  <si>
    <t>2025-R009</t>
  </si>
  <si>
    <t>Matériels professionnels de nettoyage</t>
  </si>
  <si>
    <t>2025-R037</t>
  </si>
  <si>
    <t>Changes et hygiène pour bébés et enfants</t>
  </si>
  <si>
    <t>2025-R045</t>
  </si>
  <si>
    <t>Location Entretien du linge plat et textile professionnel pour les médico-sociaux (SAD)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</si>
</sst>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[$-40C]mmm\-yy;@"/>
    <numFmt numFmtId="165" formatCode="mmm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5"/>
      <name val="Calibri"/>
      <family val="2"/>
      <scheme val="minor"/>
    </font>
    <font>
      <sz val="8"/>
      <name val="Calibri"/>
      <family val="2"/>
      <scheme val="minor"/>
    </font>
    <font>
      <b/>
      <i/>
      <sz val="22"/>
      <color theme="5"/>
      <name val="Calibri"/>
      <family val="2"/>
      <scheme val="minor"/>
    </font>
    <font>
      <b/>
      <sz val="11"/>
      <color theme="0"/>
      <name val="Roboto"/>
    </font>
    <font>
      <sz val="11"/>
      <color theme="1"/>
      <name val="Roboto"/>
    </font>
    <font>
      <sz val="11"/>
      <color rgb="FF000000"/>
      <name val="Roboto"/>
    </font>
    <font>
      <sz val="11"/>
      <color rgb="FF39B6F3"/>
      <name val="Roboto"/>
    </font>
    <font>
      <sz val="11"/>
      <color theme="0"/>
      <name val="Roboto"/>
    </font>
    <font>
      <sz val="10"/>
      <color theme="1"/>
      <name val="Roboto Regular"/>
    </font>
    <font>
      <sz val="10"/>
      <color theme="1"/>
      <name val="Roboto"/>
    </font>
    <font>
      <i/>
      <sz val="11"/>
      <color theme="1"/>
      <name val="Roboto"/>
    </font>
    <font>
      <b/>
      <sz val="11"/>
      <color theme="1"/>
      <name val="Roboto"/>
    </font>
    <font>
      <sz val="10"/>
      <name val="Roboto"/>
    </font>
    <font>
      <b/>
      <sz val="22"/>
      <color theme="5"/>
      <name val="Roboto"/>
    </font>
    <font>
      <b/>
      <sz val="14"/>
      <color rgb="FF39B6F3"/>
      <name val="Roboto"/>
    </font>
    <font>
      <b/>
      <sz val="11"/>
      <name val="Roboto"/>
    </font>
    <font>
      <b/>
      <i/>
      <sz val="11"/>
      <color theme="1"/>
      <name val="Roboto"/>
    </font>
    <font>
      <sz val="11"/>
      <name val="Roboto"/>
    </font>
    <font>
      <i/>
      <sz val="10"/>
      <color theme="1"/>
      <name val="Roboto"/>
    </font>
    <font>
      <u/>
      <sz val="11"/>
      <color theme="1"/>
      <name val="Roboto"/>
    </font>
    <font>
      <b/>
      <sz val="22"/>
      <color rgb="FFF5096E"/>
      <name val="Roboto"/>
    </font>
    <font>
      <i/>
      <sz val="11"/>
      <name val="Roboto"/>
    </font>
    <font>
      <b/>
      <sz val="20"/>
      <color rgb="FF00B0F0"/>
      <name val="Roboto"/>
    </font>
    <font>
      <b/>
      <sz val="22"/>
      <color rgb="FF39B5F3"/>
      <name val="Roboto"/>
    </font>
    <font>
      <b/>
      <sz val="16"/>
      <color rgb="FF8A65B7"/>
      <name val="Roboto"/>
    </font>
    <font>
      <b/>
      <sz val="22"/>
      <color rgb="FF8F61CD"/>
      <name val="Roboto"/>
    </font>
    <font>
      <b/>
      <sz val="22"/>
      <color rgb="FF8A65B7"/>
      <name val="Roboto"/>
    </font>
    <font>
      <i/>
      <sz val="11"/>
      <color rgb="FF000000"/>
      <name val="Roboto"/>
    </font>
    <font>
      <b/>
      <sz val="13"/>
      <color rgb="FFF58220"/>
      <name val="Roboto"/>
    </font>
    <font>
      <b/>
      <sz val="13"/>
      <color rgb="FFE5572E"/>
      <name val="Roboto"/>
    </font>
    <font>
      <b/>
      <sz val="14"/>
      <color theme="5"/>
      <name val="Roboto"/>
    </font>
    <font>
      <b/>
      <sz val="22"/>
      <color rgb="FF3A4A99"/>
      <name val="Roboto"/>
    </font>
    <font>
      <b/>
      <sz val="13"/>
      <color rgb="FFED6F8F"/>
      <name val="Roboto"/>
    </font>
    <font>
      <b/>
      <sz val="13"/>
      <color rgb="FF7FCEF4"/>
      <name val="Roboto"/>
    </font>
    <font>
      <b/>
      <sz val="13"/>
      <color rgb="FF592B61"/>
      <name val="Roboto"/>
    </font>
    <font>
      <sz val="11"/>
      <name val="Calibri"/>
      <family val="2"/>
      <scheme val="minor"/>
    </font>
    <font>
      <b/>
      <sz val="10"/>
      <name val="Roboto"/>
    </font>
    <font>
      <sz val="10"/>
      <color rgb="FFFF0000"/>
      <name val="Roboto"/>
    </font>
    <font>
      <sz val="10"/>
      <color theme="9" tint="0.39997558519241921"/>
      <name val="Roboto"/>
    </font>
    <font>
      <sz val="11"/>
      <color rgb="FF242424"/>
      <name val="Aptos Narrow"/>
      <family val="2"/>
    </font>
    <font>
      <sz val="11"/>
      <color theme="1"/>
      <name val="-Apple-System"/>
      <charset val="1"/>
    </font>
    <font>
      <b/>
      <sz val="14"/>
      <color theme="1"/>
      <name val="Roboto"/>
    </font>
    <font>
      <i/>
      <sz val="11"/>
      <color rgb="FFFF0000"/>
      <name val="Roboto"/>
    </font>
    <font>
      <i/>
      <sz val="11"/>
      <color rgb="FFC00000"/>
      <name val="Roboto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AF9F"/>
        <bgColor indexed="64"/>
      </patternFill>
    </fill>
    <fill>
      <patternFill patternType="solid">
        <fgColor rgb="FFFAB95A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7FCEF4"/>
        <bgColor indexed="64"/>
      </patternFill>
    </fill>
    <fill>
      <patternFill patternType="solid">
        <fgColor rgb="FFB9D4A4"/>
        <bgColor indexed="64"/>
      </patternFill>
    </fill>
    <fill>
      <patternFill patternType="solid">
        <fgColor rgb="FF324B8C"/>
        <bgColor indexed="64"/>
      </patternFill>
    </fill>
    <fill>
      <patternFill patternType="solid">
        <fgColor rgb="FFEBEEF7"/>
        <bgColor indexed="64"/>
      </patternFill>
    </fill>
    <fill>
      <patternFill patternType="solid">
        <fgColor rgb="FF39B6F3"/>
        <bgColor indexed="64"/>
      </patternFill>
    </fill>
    <fill>
      <patternFill patternType="solid">
        <fgColor rgb="FFEBEFF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ABA5A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D6F8F"/>
        <bgColor indexed="64"/>
      </patternFill>
    </fill>
    <fill>
      <patternFill patternType="solid">
        <fgColor rgb="FFFBDDE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1">
    <xf numFmtId="0" fontId="0" fillId="0" borderId="0" xfId="0"/>
    <xf numFmtId="0" fontId="0" fillId="0" borderId="1" xfId="0" applyBorder="1"/>
    <xf numFmtId="14" fontId="0" fillId="0" borderId="1" xfId="0" applyNumberFormat="1" applyBorder="1"/>
    <xf numFmtId="14" fontId="0" fillId="0" borderId="4" xfId="0" applyNumberFormat="1" applyBorder="1"/>
    <xf numFmtId="2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3" fillId="0" borderId="0" xfId="0" applyFont="1" applyAlignment="1">
      <alignment horizontal="left"/>
    </xf>
    <xf numFmtId="14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6" xfId="0" applyNumberFormat="1" applyBorder="1"/>
    <xf numFmtId="0" fontId="4" fillId="0" borderId="5" xfId="0" applyFon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8" xfId="0" applyNumberFormat="1" applyBorder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2" fontId="0" fillId="2" borderId="0" xfId="0" applyNumberFormat="1" applyFill="1" applyAlignment="1">
      <alignment horizontal="left" vertical="center"/>
    </xf>
    <xf numFmtId="2" fontId="7" fillId="2" borderId="0" xfId="0" applyNumberFormat="1" applyFont="1" applyFill="1" applyAlignment="1">
      <alignment horizontal="left" vertical="center" wrapText="1"/>
    </xf>
    <xf numFmtId="2" fontId="8" fillId="2" borderId="0" xfId="0" applyNumberFormat="1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14" fontId="0" fillId="0" borderId="8" xfId="0" applyNumberFormat="1" applyBorder="1" applyAlignment="1">
      <alignment vertical="center"/>
    </xf>
    <xf numFmtId="14" fontId="0" fillId="0" borderId="1" xfId="0" applyNumberFormat="1" applyBorder="1" applyAlignment="1">
      <alignment vertical="center"/>
    </xf>
    <xf numFmtId="2" fontId="0" fillId="0" borderId="0" xfId="0" applyNumberFormat="1" applyAlignment="1">
      <alignment horizontal="left"/>
    </xf>
    <xf numFmtId="0" fontId="3" fillId="0" borderId="0" xfId="0" applyFont="1" applyAlignment="1">
      <alignment horizontal="left" vertical="center"/>
    </xf>
    <xf numFmtId="14" fontId="0" fillId="0" borderId="4" xfId="0" applyNumberFormat="1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center" vertical="center"/>
    </xf>
    <xf numFmtId="2" fontId="7" fillId="2" borderId="0" xfId="0" applyNumberFormat="1" applyFont="1" applyFill="1" applyAlignment="1">
      <alignment vertical="center"/>
    </xf>
    <xf numFmtId="2" fontId="8" fillId="2" borderId="0" xfId="0" applyNumberFormat="1" applyFont="1" applyFill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3" xfId="0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2" fontId="7" fillId="2" borderId="0" xfId="0" applyNumberFormat="1" applyFont="1" applyFill="1" applyAlignment="1">
      <alignment horizontal="center" vertical="center" wrapText="1"/>
    </xf>
    <xf numFmtId="2" fontId="8" fillId="2" borderId="0" xfId="0" applyNumberFormat="1" applyFont="1" applyFill="1" applyAlignment="1">
      <alignment horizontal="center" vertical="center" wrapText="1"/>
    </xf>
    <xf numFmtId="0" fontId="0" fillId="0" borderId="1" xfId="0" quotePrefix="1" applyBorder="1" applyAlignment="1">
      <alignment vertical="center"/>
    </xf>
    <xf numFmtId="0" fontId="0" fillId="0" borderId="1" xfId="0" quotePrefix="1" applyBorder="1" applyAlignment="1">
      <alignment horizontal="left" vertical="center"/>
    </xf>
    <xf numFmtId="0" fontId="0" fillId="0" borderId="1" xfId="0" applyBorder="1" applyAlignment="1">
      <alignment vertical="top" wrapText="1"/>
    </xf>
    <xf numFmtId="2" fontId="0" fillId="0" borderId="1" xfId="0" applyNumberFormat="1" applyBorder="1" applyAlignment="1">
      <alignment horizontal="left" vertical="center"/>
    </xf>
    <xf numFmtId="0" fontId="0" fillId="0" borderId="1" xfId="0" quotePrefix="1" applyBorder="1"/>
    <xf numFmtId="0" fontId="0" fillId="0" borderId="3" xfId="0" applyBorder="1" applyAlignment="1">
      <alignment horizontal="left" vertical="center"/>
    </xf>
    <xf numFmtId="0" fontId="0" fillId="0" borderId="11" xfId="0" applyBorder="1" applyAlignment="1">
      <alignment vertical="center"/>
    </xf>
    <xf numFmtId="2" fontId="0" fillId="0" borderId="5" xfId="0" applyNumberFormat="1" applyBorder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0" borderId="0" xfId="0" applyNumberFormat="1" applyAlignment="1">
      <alignment wrapText="1"/>
    </xf>
    <xf numFmtId="2" fontId="0" fillId="2" borderId="0" xfId="0" applyNumberFormat="1" applyFill="1" applyAlignment="1">
      <alignment horizontal="left" vertical="center" wrapText="1"/>
    </xf>
    <xf numFmtId="2" fontId="0" fillId="0" borderId="0" xfId="0" applyNumberFormat="1" applyAlignment="1">
      <alignment horizontal="left" vertical="center" wrapText="1"/>
    </xf>
    <xf numFmtId="14" fontId="0" fillId="0" borderId="4" xfId="0" applyNumberFormat="1" applyBorder="1" applyAlignment="1">
      <alignment wrapText="1"/>
    </xf>
    <xf numFmtId="14" fontId="0" fillId="0" borderId="4" xfId="0" applyNumberFormat="1" applyBorder="1" applyAlignment="1">
      <alignment horizontal="left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3" xfId="0" applyBorder="1" applyAlignment="1">
      <alignment horizontal="left" wrapText="1"/>
    </xf>
    <xf numFmtId="0" fontId="1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top"/>
    </xf>
    <xf numFmtId="2" fontId="2" fillId="0" borderId="3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6" borderId="4" xfId="0" applyFont="1" applyFill="1" applyBorder="1" applyAlignment="1">
      <alignment horizontal="center" vertical="top"/>
    </xf>
    <xf numFmtId="14" fontId="2" fillId="3" borderId="3" xfId="0" applyNumberFormat="1" applyFont="1" applyFill="1" applyBorder="1" applyAlignment="1">
      <alignment horizontal="center" vertical="top"/>
    </xf>
    <xf numFmtId="14" fontId="2" fillId="5" borderId="2" xfId="0" applyNumberFormat="1" applyFont="1" applyFill="1" applyBorder="1" applyAlignment="1">
      <alignment horizontal="center" vertical="top"/>
    </xf>
    <xf numFmtId="14" fontId="2" fillId="5" borderId="1" xfId="0" applyNumberFormat="1" applyFont="1" applyFill="1" applyBorder="1" applyAlignment="1">
      <alignment horizontal="center" vertical="top"/>
    </xf>
    <xf numFmtId="14" fontId="2" fillId="0" borderId="1" xfId="0" applyNumberFormat="1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4" borderId="2" xfId="0" applyFont="1" applyFill="1" applyBorder="1" applyAlignment="1">
      <alignment vertical="top"/>
    </xf>
    <xf numFmtId="0" fontId="2" fillId="5" borderId="4" xfId="0" applyFont="1" applyFill="1" applyBorder="1" applyAlignment="1">
      <alignment vertical="top"/>
    </xf>
    <xf numFmtId="0" fontId="2" fillId="4" borderId="4" xfId="0" applyFont="1" applyFill="1" applyBorder="1" applyAlignment="1">
      <alignment vertical="top"/>
    </xf>
    <xf numFmtId="0" fontId="10" fillId="7" borderId="4" xfId="0" applyFont="1" applyFill="1" applyBorder="1" applyAlignment="1">
      <alignment vertical="top"/>
    </xf>
    <xf numFmtId="0" fontId="0" fillId="0" borderId="0" xfId="0" applyAlignment="1">
      <alignment horizontal="center" vertical="top"/>
    </xf>
    <xf numFmtId="2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14" fontId="2" fillId="0" borderId="1" xfId="0" applyNumberFormat="1" applyFont="1" applyBorder="1" applyAlignment="1">
      <alignment vertical="top"/>
    </xf>
    <xf numFmtId="0" fontId="2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center" vertical="top" wrapText="1"/>
    </xf>
    <xf numFmtId="0" fontId="2" fillId="4" borderId="16" xfId="0" applyFont="1" applyFill="1" applyBorder="1" applyAlignment="1">
      <alignment horizontal="center" vertical="top"/>
    </xf>
    <xf numFmtId="0" fontId="2" fillId="5" borderId="14" xfId="0" applyFont="1" applyFill="1" applyBorder="1" applyAlignment="1">
      <alignment horizontal="center" vertical="top"/>
    </xf>
    <xf numFmtId="0" fontId="2" fillId="4" borderId="14" xfId="0" applyFont="1" applyFill="1" applyBorder="1" applyAlignment="1">
      <alignment horizontal="center" vertical="top"/>
    </xf>
    <xf numFmtId="0" fontId="10" fillId="7" borderId="14" xfId="0" applyFont="1" applyFill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6" borderId="14" xfId="0" applyFont="1" applyFill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/>
    </xf>
    <xf numFmtId="14" fontId="2" fillId="3" borderId="15" xfId="0" applyNumberFormat="1" applyFont="1" applyFill="1" applyBorder="1" applyAlignment="1">
      <alignment horizontal="center" vertical="top"/>
    </xf>
    <xf numFmtId="14" fontId="2" fillId="5" borderId="16" xfId="0" applyNumberFormat="1" applyFont="1" applyFill="1" applyBorder="1" applyAlignment="1">
      <alignment horizontal="center" vertical="top"/>
    </xf>
    <xf numFmtId="14" fontId="2" fillId="5" borderId="13" xfId="0" applyNumberFormat="1" applyFont="1" applyFill="1" applyBorder="1" applyAlignment="1">
      <alignment horizontal="center" vertical="top"/>
    </xf>
    <xf numFmtId="0" fontId="2" fillId="4" borderId="16" xfId="0" applyFont="1" applyFill="1" applyBorder="1" applyAlignment="1">
      <alignment vertical="top"/>
    </xf>
    <xf numFmtId="0" fontId="2" fillId="5" borderId="14" xfId="0" applyFont="1" applyFill="1" applyBorder="1" applyAlignment="1">
      <alignment vertical="top"/>
    </xf>
    <xf numFmtId="0" fontId="2" fillId="4" borderId="14" xfId="0" applyFont="1" applyFill="1" applyBorder="1" applyAlignment="1">
      <alignment vertical="top"/>
    </xf>
    <xf numFmtId="0" fontId="10" fillId="7" borderId="14" xfId="0" applyFont="1" applyFill="1" applyBorder="1" applyAlignment="1">
      <alignment vertical="top"/>
    </xf>
    <xf numFmtId="0" fontId="0" fillId="0" borderId="0" xfId="0" applyAlignment="1">
      <alignment vertical="top"/>
    </xf>
    <xf numFmtId="0" fontId="2" fillId="4" borderId="2" xfId="0" applyFont="1" applyFill="1" applyBorder="1" applyAlignment="1">
      <alignment horizontal="center" vertical="top"/>
    </xf>
    <xf numFmtId="0" fontId="2" fillId="5" borderId="4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0" fontId="10" fillId="7" borderId="4" xfId="0" applyFont="1" applyFill="1" applyBorder="1" applyAlignment="1">
      <alignment horizontal="center" vertical="top"/>
    </xf>
    <xf numFmtId="2" fontId="2" fillId="0" borderId="3" xfId="0" applyNumberFormat="1" applyFont="1" applyBorder="1" applyAlignment="1">
      <alignment horizontal="left" vertical="top"/>
    </xf>
    <xf numFmtId="0" fontId="2" fillId="0" borderId="4" xfId="0" applyFont="1" applyBorder="1" applyAlignment="1">
      <alignment horizontal="left" vertical="top" wrapText="1"/>
    </xf>
    <xf numFmtId="0" fontId="2" fillId="6" borderId="4" xfId="0" applyFont="1" applyFill="1" applyBorder="1" applyAlignment="1">
      <alignment vertical="top" wrapText="1"/>
    </xf>
    <xf numFmtId="14" fontId="2" fillId="3" borderId="3" xfId="0" applyNumberFormat="1" applyFont="1" applyFill="1" applyBorder="1" applyAlignment="1">
      <alignment vertical="top"/>
    </xf>
    <xf numFmtId="14" fontId="2" fillId="5" borderId="2" xfId="0" applyNumberFormat="1" applyFont="1" applyFill="1" applyBorder="1" applyAlignment="1">
      <alignment vertical="top"/>
    </xf>
    <xf numFmtId="14" fontId="2" fillId="5" borderId="1" xfId="0" applyNumberFormat="1" applyFont="1" applyFill="1" applyBorder="1" applyAlignment="1">
      <alignment vertical="top"/>
    </xf>
    <xf numFmtId="2" fontId="11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14" fillId="9" borderId="17" xfId="0" applyFont="1" applyFill="1" applyBorder="1" applyAlignment="1">
      <alignment horizontal="center" vertical="center" wrapText="1"/>
    </xf>
    <xf numFmtId="0" fontId="14" fillId="9" borderId="17" xfId="0" applyFont="1" applyFill="1" applyBorder="1" applyAlignment="1">
      <alignment horizontal="center" vertical="center"/>
    </xf>
    <xf numFmtId="0" fontId="15" fillId="10" borderId="17" xfId="0" applyFont="1" applyFill="1" applyBorder="1" applyAlignment="1">
      <alignment horizontal="center" vertical="center" wrapText="1"/>
    </xf>
    <xf numFmtId="0" fontId="16" fillId="10" borderId="17" xfId="0" applyFont="1" applyFill="1" applyBorder="1" applyAlignment="1">
      <alignment horizontal="center" vertical="center" wrapText="1"/>
    </xf>
    <xf numFmtId="0" fontId="17" fillId="0" borderId="17" xfId="0" applyFont="1" applyBorder="1" applyAlignment="1" applyProtection="1">
      <alignment horizontal="center" vertical="center"/>
      <protection hidden="1"/>
    </xf>
    <xf numFmtId="165" fontId="15" fillId="11" borderId="18" xfId="0" applyNumberFormat="1" applyFont="1" applyFill="1" applyBorder="1" applyAlignment="1">
      <alignment horizontal="center" vertical="center" textRotation="90"/>
    </xf>
    <xf numFmtId="165" fontId="15" fillId="0" borderId="19" xfId="0" applyNumberFormat="1" applyFont="1" applyBorder="1" applyAlignment="1">
      <alignment horizontal="center" vertical="center" textRotation="90"/>
    </xf>
    <xf numFmtId="165" fontId="15" fillId="11" borderId="19" xfId="0" applyNumberFormat="1" applyFont="1" applyFill="1" applyBorder="1" applyAlignment="1">
      <alignment horizontal="center" vertical="center" textRotation="90"/>
    </xf>
    <xf numFmtId="14" fontId="14" fillId="9" borderId="19" xfId="0" applyNumberFormat="1" applyFont="1" applyFill="1" applyBorder="1" applyAlignment="1">
      <alignment horizontal="center" vertical="center"/>
    </xf>
    <xf numFmtId="164" fontId="15" fillId="12" borderId="19" xfId="0" applyNumberFormat="1" applyFont="1" applyFill="1" applyBorder="1" applyAlignment="1">
      <alignment horizontal="center" vertical="center"/>
    </xf>
    <xf numFmtId="0" fontId="19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2" fontId="15" fillId="0" borderId="0" xfId="0" applyNumberFormat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14" fontId="15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14" fontId="15" fillId="0" borderId="0" xfId="0" applyNumberFormat="1" applyFont="1" applyAlignment="1">
      <alignment vertical="center"/>
    </xf>
    <xf numFmtId="0" fontId="15" fillId="0" borderId="0" xfId="0" applyFont="1" applyAlignment="1">
      <alignment horizontal="center" vertical="center"/>
    </xf>
    <xf numFmtId="2" fontId="15" fillId="2" borderId="0" xfId="0" applyNumberFormat="1" applyFont="1" applyFill="1" applyAlignment="1">
      <alignment vertical="center" wrapText="1"/>
    </xf>
    <xf numFmtId="0" fontId="21" fillId="2" borderId="0" xfId="0" applyFont="1" applyFill="1" applyAlignment="1">
      <alignment vertical="center"/>
    </xf>
    <xf numFmtId="2" fontId="18" fillId="2" borderId="0" xfId="0" applyNumberFormat="1" applyFont="1" applyFill="1" applyAlignment="1">
      <alignment vertical="center" wrapText="1"/>
    </xf>
    <xf numFmtId="2" fontId="24" fillId="2" borderId="0" xfId="0" applyNumberFormat="1" applyFont="1" applyFill="1" applyAlignment="1">
      <alignment vertical="center" wrapText="1"/>
    </xf>
    <xf numFmtId="2" fontId="24" fillId="2" borderId="8" xfId="0" applyNumberFormat="1" applyFont="1" applyFill="1" applyBorder="1" applyAlignment="1">
      <alignment vertical="center" wrapText="1"/>
    </xf>
    <xf numFmtId="0" fontId="15" fillId="0" borderId="0" xfId="0" applyFont="1" applyAlignment="1">
      <alignment vertical="top"/>
    </xf>
    <xf numFmtId="0" fontId="27" fillId="13" borderId="1" xfId="0" applyFont="1" applyFill="1" applyBorder="1" applyAlignment="1">
      <alignment vertical="top"/>
    </xf>
    <xf numFmtId="2" fontId="22" fillId="13" borderId="3" xfId="0" applyNumberFormat="1" applyFont="1" applyFill="1" applyBorder="1" applyAlignment="1">
      <alignment vertical="top" wrapText="1"/>
    </xf>
    <xf numFmtId="0" fontId="22" fillId="13" borderId="1" xfId="0" applyFont="1" applyFill="1" applyBorder="1" applyAlignment="1">
      <alignment vertical="top" wrapText="1"/>
    </xf>
    <xf numFmtId="0" fontId="22" fillId="13" borderId="4" xfId="0" applyFont="1" applyFill="1" applyBorder="1" applyAlignment="1">
      <alignment vertical="top" wrapText="1"/>
    </xf>
    <xf numFmtId="0" fontId="22" fillId="13" borderId="1" xfId="0" applyFont="1" applyFill="1" applyBorder="1" applyAlignment="1">
      <alignment vertical="top"/>
    </xf>
    <xf numFmtId="14" fontId="22" fillId="13" borderId="1" xfId="0" applyNumberFormat="1" applyFont="1" applyFill="1" applyBorder="1" applyAlignment="1">
      <alignment vertical="top"/>
    </xf>
    <xf numFmtId="14" fontId="22" fillId="13" borderId="2" xfId="0" applyNumberFormat="1" applyFont="1" applyFill="1" applyBorder="1" applyAlignment="1">
      <alignment vertical="top"/>
    </xf>
    <xf numFmtId="0" fontId="22" fillId="13" borderId="1" xfId="0" applyFont="1" applyFill="1" applyBorder="1" applyAlignment="1">
      <alignment horizontal="center" vertical="top" wrapText="1"/>
    </xf>
    <xf numFmtId="0" fontId="22" fillId="4" borderId="2" xfId="0" applyFont="1" applyFill="1" applyBorder="1" applyAlignment="1">
      <alignment vertical="top"/>
    </xf>
    <xf numFmtId="0" fontId="22" fillId="5" borderId="4" xfId="0" applyFont="1" applyFill="1" applyBorder="1" applyAlignment="1">
      <alignment vertical="top"/>
    </xf>
    <xf numFmtId="0" fontId="22" fillId="4" borderId="4" xfId="0" applyFont="1" applyFill="1" applyBorder="1" applyAlignment="1">
      <alignment vertical="top"/>
    </xf>
    <xf numFmtId="0" fontId="26" fillId="7" borderId="4" xfId="0" applyFont="1" applyFill="1" applyBorder="1" applyAlignment="1">
      <alignment vertical="top"/>
    </xf>
    <xf numFmtId="2" fontId="15" fillId="0" borderId="1" xfId="0" applyNumberFormat="1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14" fontId="15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horizontal="left" vertical="center" wrapText="1"/>
    </xf>
    <xf numFmtId="14" fontId="15" fillId="0" borderId="4" xfId="0" applyNumberFormat="1" applyFont="1" applyBorder="1" applyAlignment="1">
      <alignment vertical="center"/>
    </xf>
    <xf numFmtId="2" fontId="28" fillId="0" borderId="1" xfId="0" applyNumberFormat="1" applyFont="1" applyBorder="1" applyAlignment="1">
      <alignment vertical="center" wrapText="1"/>
    </xf>
    <xf numFmtId="0" fontId="21" fillId="0" borderId="7" xfId="0" applyFont="1" applyBorder="1" applyAlignment="1">
      <alignment vertical="center"/>
    </xf>
    <xf numFmtId="14" fontId="15" fillId="0" borderId="8" xfId="0" applyNumberFormat="1" applyFont="1" applyBorder="1" applyAlignment="1">
      <alignment vertical="center"/>
    </xf>
    <xf numFmtId="0" fontId="15" fillId="0" borderId="1" xfId="0" quotePrefix="1" applyFont="1" applyBorder="1" applyAlignment="1">
      <alignment vertical="center" wrapText="1"/>
    </xf>
    <xf numFmtId="0" fontId="15" fillId="0" borderId="1" xfId="0" quotePrefix="1" applyFont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5" fillId="0" borderId="14" xfId="0" applyFont="1" applyBorder="1" applyAlignment="1">
      <alignment horizontal="center" vertical="top"/>
    </xf>
    <xf numFmtId="2" fontId="15" fillId="0" borderId="0" xfId="0" applyNumberFormat="1" applyFont="1"/>
    <xf numFmtId="0" fontId="15" fillId="0" borderId="0" xfId="0" applyFont="1" applyAlignment="1">
      <alignment wrapText="1"/>
    </xf>
    <xf numFmtId="0" fontId="20" fillId="0" borderId="0" xfId="0" applyFont="1" applyAlignment="1">
      <alignment horizontal="left"/>
    </xf>
    <xf numFmtId="0" fontId="15" fillId="0" borderId="0" xfId="0" applyFont="1"/>
    <xf numFmtId="0" fontId="21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2" fontId="15" fillId="2" borderId="0" xfId="0" applyNumberFormat="1" applyFont="1" applyFill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/>
    </xf>
    <xf numFmtId="2" fontId="18" fillId="2" borderId="0" xfId="0" applyNumberFormat="1" applyFont="1" applyFill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2" fontId="31" fillId="2" borderId="0" xfId="0" applyNumberFormat="1" applyFont="1" applyFill="1" applyAlignment="1">
      <alignment vertical="center" wrapText="1"/>
    </xf>
    <xf numFmtId="2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2" fontId="22" fillId="0" borderId="3" xfId="0" applyNumberFormat="1" applyFont="1" applyBorder="1" applyAlignment="1">
      <alignment horizontal="left" vertical="top"/>
    </xf>
    <xf numFmtId="0" fontId="22" fillId="0" borderId="1" xfId="0" applyFont="1" applyBorder="1" applyAlignment="1">
      <alignment vertical="top"/>
    </xf>
    <xf numFmtId="0" fontId="15" fillId="0" borderId="0" xfId="0" applyFont="1" applyAlignment="1">
      <alignment horizontal="center" vertical="top"/>
    </xf>
    <xf numFmtId="0" fontId="27" fillId="13" borderId="1" xfId="0" applyFont="1" applyFill="1" applyBorder="1" applyAlignment="1">
      <alignment horizontal="center" vertical="top"/>
    </xf>
    <xf numFmtId="2" fontId="22" fillId="13" borderId="3" xfId="0" applyNumberFormat="1" applyFont="1" applyFill="1" applyBorder="1" applyAlignment="1">
      <alignment horizontal="left" vertical="top"/>
    </xf>
    <xf numFmtId="0" fontId="22" fillId="13" borderId="1" xfId="0" applyFont="1" applyFill="1" applyBorder="1" applyAlignment="1">
      <alignment horizontal="left" vertical="top" wrapText="1"/>
    </xf>
    <xf numFmtId="0" fontId="22" fillId="13" borderId="1" xfId="0" applyFont="1" applyFill="1" applyBorder="1" applyAlignment="1">
      <alignment horizontal="left" vertical="top"/>
    </xf>
    <xf numFmtId="0" fontId="22" fillId="13" borderId="4" xfId="0" applyFont="1" applyFill="1" applyBorder="1" applyAlignment="1">
      <alignment horizontal="left" vertical="top" wrapText="1"/>
    </xf>
    <xf numFmtId="2" fontId="15" fillId="0" borderId="5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wrapText="1"/>
    </xf>
    <xf numFmtId="0" fontId="21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5" fillId="0" borderId="1" xfId="0" applyFont="1" applyBorder="1"/>
    <xf numFmtId="0" fontId="15" fillId="0" borderId="7" xfId="0" applyFont="1" applyBorder="1"/>
    <xf numFmtId="14" fontId="15" fillId="0" borderId="1" xfId="0" applyNumberFormat="1" applyFont="1" applyBorder="1"/>
    <xf numFmtId="2" fontId="15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vertical="center"/>
    </xf>
    <xf numFmtId="0" fontId="15" fillId="0" borderId="4" xfId="0" applyFont="1" applyBorder="1"/>
    <xf numFmtId="0" fontId="32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top" wrapText="1"/>
    </xf>
    <xf numFmtId="14" fontId="15" fillId="0" borderId="8" xfId="0" applyNumberFormat="1" applyFont="1" applyBorder="1"/>
    <xf numFmtId="2" fontId="15" fillId="0" borderId="1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/>
    <xf numFmtId="2" fontId="15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 wrapText="1"/>
    </xf>
    <xf numFmtId="0" fontId="21" fillId="0" borderId="0" xfId="0" applyFont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3" fillId="4" borderId="0" xfId="0" applyFont="1" applyFill="1" applyAlignment="1">
      <alignment vertical="center" wrapText="1"/>
    </xf>
    <xf numFmtId="0" fontId="21" fillId="2" borderId="0" xfId="0" applyFont="1" applyFill="1" applyAlignment="1">
      <alignment horizontal="left" vertical="center"/>
    </xf>
    <xf numFmtId="0" fontId="23" fillId="8" borderId="0" xfId="0" applyFont="1" applyFill="1" applyAlignment="1">
      <alignment vertical="center" wrapText="1"/>
    </xf>
    <xf numFmtId="0" fontId="23" fillId="3" borderId="0" xfId="0" applyFont="1" applyFill="1" applyAlignment="1">
      <alignment vertical="center" wrapText="1"/>
    </xf>
    <xf numFmtId="2" fontId="34" fillId="2" borderId="0" xfId="0" applyNumberFormat="1" applyFont="1" applyFill="1" applyAlignment="1">
      <alignment vertical="center" wrapText="1"/>
    </xf>
    <xf numFmtId="0" fontId="3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top" wrapText="1"/>
    </xf>
    <xf numFmtId="0" fontId="27" fillId="13" borderId="1" xfId="0" applyFont="1" applyFill="1" applyBorder="1" applyAlignment="1">
      <alignment horizontal="center" vertical="top" wrapText="1"/>
    </xf>
    <xf numFmtId="2" fontId="22" fillId="13" borderId="3" xfId="0" applyNumberFormat="1" applyFont="1" applyFill="1" applyBorder="1" applyAlignment="1">
      <alignment horizontal="center" vertical="top" wrapText="1"/>
    </xf>
    <xf numFmtId="0" fontId="22" fillId="13" borderId="4" xfId="0" applyFont="1" applyFill="1" applyBorder="1" applyAlignment="1">
      <alignment horizontal="center" vertical="top" wrapText="1"/>
    </xf>
    <xf numFmtId="14" fontId="22" fillId="13" borderId="3" xfId="0" applyNumberFormat="1" applyFont="1" applyFill="1" applyBorder="1" applyAlignment="1">
      <alignment horizontal="center" vertical="top" wrapText="1"/>
    </xf>
    <xf numFmtId="14" fontId="22" fillId="13" borderId="2" xfId="0" applyNumberFormat="1" applyFont="1" applyFill="1" applyBorder="1" applyAlignment="1">
      <alignment horizontal="center" vertical="top" wrapText="1"/>
    </xf>
    <xf numFmtId="14" fontId="22" fillId="13" borderId="1" xfId="0" applyNumberFormat="1" applyFont="1" applyFill="1" applyBorder="1" applyAlignment="1">
      <alignment horizontal="center" vertical="top" wrapText="1"/>
    </xf>
    <xf numFmtId="0" fontId="22" fillId="4" borderId="2" xfId="0" applyFont="1" applyFill="1" applyBorder="1" applyAlignment="1">
      <alignment horizontal="center" vertical="top" wrapText="1"/>
    </xf>
    <xf numFmtId="0" fontId="22" fillId="5" borderId="4" xfId="0" applyFont="1" applyFill="1" applyBorder="1" applyAlignment="1">
      <alignment horizontal="center" vertical="top" wrapText="1"/>
    </xf>
    <xf numFmtId="0" fontId="22" fillId="4" borderId="4" xfId="0" applyFont="1" applyFill="1" applyBorder="1" applyAlignment="1">
      <alignment horizontal="center" vertical="top" wrapText="1"/>
    </xf>
    <xf numFmtId="0" fontId="26" fillId="7" borderId="4" xfId="0" applyFont="1" applyFill="1" applyBorder="1" applyAlignment="1">
      <alignment horizontal="center" vertical="top" wrapText="1"/>
    </xf>
    <xf numFmtId="0" fontId="20" fillId="0" borderId="18" xfId="0" applyFont="1" applyBorder="1" applyAlignment="1">
      <alignment horizontal="left" vertical="center"/>
    </xf>
    <xf numFmtId="0" fontId="20" fillId="0" borderId="19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/>
    </xf>
    <xf numFmtId="2" fontId="15" fillId="0" borderId="1" xfId="0" applyNumberFormat="1" applyFont="1" applyBorder="1" applyAlignment="1">
      <alignment horizontal="left" vertical="center"/>
    </xf>
    <xf numFmtId="14" fontId="15" fillId="0" borderId="1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0" fontId="20" fillId="0" borderId="0" xfId="0" applyFont="1" applyAlignment="1">
      <alignment vertical="center"/>
    </xf>
    <xf numFmtId="0" fontId="15" fillId="0" borderId="0" xfId="0" applyFont="1" applyAlignment="1">
      <alignment horizontal="left"/>
    </xf>
    <xf numFmtId="2" fontId="34" fillId="2" borderId="0" xfId="0" applyNumberFormat="1" applyFont="1" applyFill="1" applyAlignment="1">
      <alignment horizontal="left" vertical="center" wrapText="1"/>
    </xf>
    <xf numFmtId="2" fontId="22" fillId="13" borderId="3" xfId="0" applyNumberFormat="1" applyFont="1" applyFill="1" applyBorder="1" applyAlignment="1">
      <alignment horizontal="center" vertical="top"/>
    </xf>
    <xf numFmtId="0" fontId="22" fillId="13" borderId="4" xfId="0" applyFont="1" applyFill="1" applyBorder="1" applyAlignment="1">
      <alignment vertical="top"/>
    </xf>
    <xf numFmtId="0" fontId="15" fillId="0" borderId="3" xfId="0" applyFont="1" applyBorder="1" applyAlignment="1">
      <alignment wrapText="1"/>
    </xf>
    <xf numFmtId="0" fontId="15" fillId="0" borderId="1" xfId="0" quotePrefix="1" applyFont="1" applyBorder="1" applyAlignment="1">
      <alignment horizontal="left" vertical="center"/>
    </xf>
    <xf numFmtId="0" fontId="15" fillId="0" borderId="4" xfId="0" applyFont="1" applyBorder="1" applyAlignment="1">
      <alignment wrapText="1"/>
    </xf>
    <xf numFmtId="0" fontId="15" fillId="0" borderId="5" xfId="0" applyFont="1" applyBorder="1" applyAlignment="1">
      <alignment vertical="center" wrapText="1"/>
    </xf>
    <xf numFmtId="2" fontId="15" fillId="0" borderId="0" xfId="0" applyNumberFormat="1" applyFont="1" applyAlignment="1">
      <alignment wrapText="1"/>
    </xf>
    <xf numFmtId="0" fontId="15" fillId="0" borderId="0" xfId="0" applyFont="1" applyAlignment="1">
      <alignment horizontal="center"/>
    </xf>
    <xf numFmtId="2" fontId="15" fillId="2" borderId="0" xfId="0" applyNumberFormat="1" applyFont="1" applyFill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44" fontId="35" fillId="2" borderId="0" xfId="1" applyFont="1" applyFill="1" applyAlignment="1">
      <alignment vertical="center" wrapText="1"/>
    </xf>
    <xf numFmtId="2" fontId="15" fillId="0" borderId="0" xfId="0" applyNumberFormat="1" applyFont="1" applyAlignment="1">
      <alignment horizontal="left" vertical="center" wrapText="1"/>
    </xf>
    <xf numFmtId="14" fontId="15" fillId="0" borderId="1" xfId="0" applyNumberFormat="1" applyFont="1" applyBorder="1" applyAlignment="1">
      <alignment wrapText="1"/>
    </xf>
    <xf numFmtId="0" fontId="15" fillId="0" borderId="1" xfId="0" quotePrefix="1" applyFont="1" applyBorder="1" applyAlignment="1">
      <alignment wrapText="1"/>
    </xf>
    <xf numFmtId="2" fontId="15" fillId="0" borderId="5" xfId="0" applyNumberFormat="1" applyFont="1" applyBorder="1" applyAlignment="1">
      <alignment horizontal="center" vertical="center" wrapText="1"/>
    </xf>
    <xf numFmtId="2" fontId="36" fillId="2" borderId="0" xfId="0" applyNumberFormat="1" applyFont="1" applyFill="1" applyAlignment="1">
      <alignment vertical="center" wrapText="1"/>
    </xf>
    <xf numFmtId="2" fontId="36" fillId="2" borderId="0" xfId="0" applyNumberFormat="1" applyFont="1" applyFill="1" applyAlignment="1">
      <alignment vertical="center"/>
    </xf>
    <xf numFmtId="2" fontId="37" fillId="2" borderId="0" xfId="0" applyNumberFormat="1" applyFont="1" applyFill="1" applyAlignment="1">
      <alignment vertical="center"/>
    </xf>
    <xf numFmtId="0" fontId="15" fillId="0" borderId="3" xfId="0" applyFont="1" applyBorder="1" applyAlignment="1">
      <alignment horizontal="left" vertical="center"/>
    </xf>
    <xf numFmtId="0" fontId="15" fillId="0" borderId="2" xfId="0" applyFont="1" applyBorder="1"/>
    <xf numFmtId="14" fontId="15" fillId="0" borderId="6" xfId="0" applyNumberFormat="1" applyFont="1" applyBorder="1"/>
    <xf numFmtId="0" fontId="21" fillId="2" borderId="1" xfId="0" applyFont="1" applyFill="1" applyBorder="1" applyAlignment="1">
      <alignment horizontal="center" vertical="center"/>
    </xf>
    <xf numFmtId="14" fontId="15" fillId="0" borderId="9" xfId="0" applyNumberFormat="1" applyFont="1" applyBorder="1"/>
    <xf numFmtId="14" fontId="15" fillId="0" borderId="10" xfId="0" applyNumberFormat="1" applyFont="1" applyBorder="1"/>
    <xf numFmtId="14" fontId="15" fillId="0" borderId="10" xfId="0" applyNumberFormat="1" applyFont="1" applyBorder="1" applyAlignment="1">
      <alignment horizontal="center" vertical="center"/>
    </xf>
    <xf numFmtId="14" fontId="15" fillId="0" borderId="4" xfId="0" applyNumberFormat="1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/>
    </xf>
    <xf numFmtId="0" fontId="15" fillId="0" borderId="1" xfId="0" quotePrefix="1" applyFont="1" applyBorder="1" applyAlignment="1">
      <alignment horizontal="left"/>
    </xf>
    <xf numFmtId="14" fontId="15" fillId="0" borderId="1" xfId="0" applyNumberFormat="1" applyFont="1" applyBorder="1" applyAlignment="1">
      <alignment vertical="center" wrapText="1"/>
    </xf>
    <xf numFmtId="0" fontId="15" fillId="0" borderId="1" xfId="0" quotePrefix="1" applyFont="1" applyBorder="1"/>
    <xf numFmtId="0" fontId="22" fillId="0" borderId="6" xfId="0" applyFont="1" applyBorder="1" applyAlignment="1">
      <alignment horizontal="left" vertical="top" wrapText="1"/>
    </xf>
    <xf numFmtId="0" fontId="27" fillId="0" borderId="1" xfId="0" applyFont="1" applyBorder="1" applyAlignment="1">
      <alignment horizontal="center" vertical="top"/>
    </xf>
    <xf numFmtId="0" fontId="22" fillId="0" borderId="1" xfId="0" applyFont="1" applyBorder="1" applyAlignment="1">
      <alignment horizontal="left" vertical="top" wrapText="1"/>
    </xf>
    <xf numFmtId="0" fontId="22" fillId="6" borderId="4" xfId="0" applyFont="1" applyFill="1" applyBorder="1" applyAlignment="1">
      <alignment vertical="top" wrapText="1"/>
    </xf>
    <xf numFmtId="0" fontId="22" fillId="0" borderId="1" xfId="0" applyFont="1" applyBorder="1" applyAlignment="1">
      <alignment horizontal="left" vertical="top"/>
    </xf>
    <xf numFmtId="14" fontId="22" fillId="3" borderId="3" xfId="0" applyNumberFormat="1" applyFont="1" applyFill="1" applyBorder="1" applyAlignment="1">
      <alignment vertical="top"/>
    </xf>
    <xf numFmtId="14" fontId="22" fillId="5" borderId="2" xfId="0" applyNumberFormat="1" applyFont="1" applyFill="1" applyBorder="1" applyAlignment="1">
      <alignment vertical="top"/>
    </xf>
    <xf numFmtId="14" fontId="22" fillId="5" borderId="1" xfId="0" applyNumberFormat="1" applyFont="1" applyFill="1" applyBorder="1" applyAlignment="1">
      <alignment vertical="top"/>
    </xf>
    <xf numFmtId="0" fontId="15" fillId="0" borderId="2" xfId="0" applyFont="1" applyBorder="1" applyAlignment="1">
      <alignment vertical="center"/>
    </xf>
    <xf numFmtId="2" fontId="28" fillId="0" borderId="1" xfId="0" applyNumberFormat="1" applyFont="1" applyBorder="1" applyAlignment="1">
      <alignment horizontal="center" vertical="center"/>
    </xf>
    <xf numFmtId="0" fontId="28" fillId="0" borderId="1" xfId="0" applyFont="1" applyBorder="1" applyAlignment="1">
      <alignment vertical="center"/>
    </xf>
    <xf numFmtId="2" fontId="2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2" fontId="18" fillId="2" borderId="0" xfId="0" applyNumberFormat="1" applyFont="1" applyFill="1" applyAlignment="1">
      <alignment vertical="center"/>
    </xf>
    <xf numFmtId="2" fontId="41" fillId="2" borderId="0" xfId="0" applyNumberFormat="1" applyFont="1" applyFill="1" applyAlignment="1">
      <alignment vertical="center" wrapText="1"/>
    </xf>
    <xf numFmtId="2" fontId="34" fillId="2" borderId="8" xfId="0" applyNumberFormat="1" applyFont="1" applyFill="1" applyBorder="1" applyAlignment="1">
      <alignment horizontal="center" vertical="center" wrapText="1"/>
    </xf>
    <xf numFmtId="2" fontId="15" fillId="2" borderId="0" xfId="0" applyNumberFormat="1" applyFont="1" applyFill="1" applyAlignment="1">
      <alignment horizontal="center" vertical="center" wrapText="1"/>
    </xf>
    <xf numFmtId="2" fontId="18" fillId="2" borderId="0" xfId="0" applyNumberFormat="1" applyFont="1" applyFill="1" applyAlignment="1">
      <alignment horizontal="center" vertical="center" wrapText="1"/>
    </xf>
    <xf numFmtId="2" fontId="42" fillId="2" borderId="0" xfId="0" applyNumberFormat="1" applyFont="1" applyFill="1" applyAlignment="1">
      <alignment vertical="center"/>
    </xf>
    <xf numFmtId="164" fontId="15" fillId="12" borderId="19" xfId="0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 vertical="center" wrapText="1"/>
    </xf>
    <xf numFmtId="14" fontId="22" fillId="5" borderId="3" xfId="0" applyNumberFormat="1" applyFont="1" applyFill="1" applyBorder="1" applyAlignment="1">
      <alignment vertical="top"/>
    </xf>
    <xf numFmtId="0" fontId="22" fillId="14" borderId="1" xfId="0" applyFont="1" applyFill="1" applyBorder="1" applyAlignment="1">
      <alignment horizontal="center" vertical="top" wrapText="1"/>
    </xf>
    <xf numFmtId="0" fontId="2" fillId="14" borderId="1" xfId="0" applyFont="1" applyFill="1" applyBorder="1" applyAlignment="1">
      <alignment horizontal="center" vertical="top" wrapText="1"/>
    </xf>
    <xf numFmtId="0" fontId="28" fillId="10" borderId="17" xfId="0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left" vertical="center" wrapText="1"/>
    </xf>
    <xf numFmtId="0" fontId="27" fillId="15" borderId="1" xfId="0" applyFont="1" applyFill="1" applyBorder="1" applyAlignment="1">
      <alignment vertical="top"/>
    </xf>
    <xf numFmtId="0" fontId="22" fillId="15" borderId="1" xfId="0" applyFont="1" applyFill="1" applyBorder="1" applyAlignment="1">
      <alignment vertical="top" wrapText="1"/>
    </xf>
    <xf numFmtId="0" fontId="22" fillId="15" borderId="1" xfId="0" applyFont="1" applyFill="1" applyBorder="1" applyAlignment="1">
      <alignment vertical="top"/>
    </xf>
    <xf numFmtId="14" fontId="22" fillId="15" borderId="2" xfId="0" applyNumberFormat="1" applyFont="1" applyFill="1" applyBorder="1" applyAlignment="1">
      <alignment vertical="top"/>
    </xf>
    <xf numFmtId="14" fontId="22" fillId="15" borderId="1" xfId="0" applyNumberFormat="1" applyFont="1" applyFill="1" applyBorder="1" applyAlignment="1">
      <alignment vertical="top"/>
    </xf>
    <xf numFmtId="0" fontId="22" fillId="15" borderId="4" xfId="0" applyFont="1" applyFill="1" applyBorder="1" applyAlignment="1">
      <alignment vertical="top" wrapText="1"/>
    </xf>
    <xf numFmtId="0" fontId="2" fillId="17" borderId="1" xfId="0" applyFont="1" applyFill="1" applyBorder="1" applyAlignment="1">
      <alignment horizontal="center" vertical="top" wrapText="1"/>
    </xf>
    <xf numFmtId="0" fontId="0" fillId="0" borderId="11" xfId="0" applyBorder="1" applyAlignment="1">
      <alignment horizontal="left" vertical="top" wrapText="1"/>
    </xf>
    <xf numFmtId="0" fontId="0" fillId="0" borderId="1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" xfId="0" applyBorder="1" applyAlignment="1">
      <alignment vertical="top" wrapText="1"/>
    </xf>
    <xf numFmtId="0" fontId="0" fillId="0" borderId="0" xfId="0" applyAlignment="1">
      <alignment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22" fillId="17" borderId="1" xfId="0" applyFont="1" applyFill="1" applyBorder="1" applyAlignment="1">
      <alignment horizontal="center" vertical="top" wrapText="1"/>
    </xf>
    <xf numFmtId="0" fontId="22" fillId="0" borderId="1" xfId="0" applyFont="1" applyBorder="1" applyAlignment="1">
      <alignment horizontal="center" vertical="top" wrapText="1"/>
    </xf>
    <xf numFmtId="0" fontId="15" fillId="2" borderId="5" xfId="0" applyFont="1" applyFill="1" applyBorder="1" applyAlignment="1">
      <alignment vertical="center" wrapText="1"/>
    </xf>
    <xf numFmtId="0" fontId="15" fillId="2" borderId="5" xfId="0" applyFont="1" applyFill="1" applyBorder="1" applyAlignment="1">
      <alignment horizontal="center" vertical="top" wrapText="1"/>
    </xf>
    <xf numFmtId="0" fontId="15" fillId="2" borderId="5" xfId="0" applyFont="1" applyFill="1" applyBorder="1" applyAlignment="1">
      <alignment horizontal="left" vertical="center" wrapText="1"/>
    </xf>
    <xf numFmtId="0" fontId="15" fillId="2" borderId="7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22" fillId="18" borderId="1" xfId="0" applyFont="1" applyFill="1" applyBorder="1" applyAlignment="1">
      <alignment horizontal="center" vertical="top" wrapText="1"/>
    </xf>
    <xf numFmtId="2" fontId="0" fillId="16" borderId="1" xfId="0" applyNumberFormat="1" applyFill="1" applyBorder="1" applyAlignment="1">
      <alignment horizontal="center" vertical="center"/>
    </xf>
    <xf numFmtId="2" fontId="15" fillId="16" borderId="1" xfId="0" applyNumberFormat="1" applyFont="1" applyFill="1" applyBorder="1" applyAlignment="1">
      <alignment horizontal="center" vertical="center" wrapText="1"/>
    </xf>
    <xf numFmtId="2" fontId="22" fillId="13" borderId="3" xfId="0" applyNumberFormat="1" applyFont="1" applyFill="1" applyBorder="1" applyAlignment="1">
      <alignment horizontal="center" vertical="center" wrapText="1"/>
    </xf>
    <xf numFmtId="0" fontId="22" fillId="13" borderId="1" xfId="0" applyFont="1" applyFill="1" applyBorder="1" applyAlignment="1">
      <alignment horizontal="center" vertical="center" wrapText="1"/>
    </xf>
    <xf numFmtId="0" fontId="22" fillId="13" borderId="4" xfId="0" applyFont="1" applyFill="1" applyBorder="1" applyAlignment="1">
      <alignment horizontal="center" vertical="center" wrapText="1"/>
    </xf>
    <xf numFmtId="0" fontId="22" fillId="13" borderId="1" xfId="0" applyFont="1" applyFill="1" applyBorder="1" applyAlignment="1">
      <alignment horizontal="center" vertical="center"/>
    </xf>
    <xf numFmtId="14" fontId="22" fillId="13" borderId="2" xfId="0" applyNumberFormat="1" applyFont="1" applyFill="1" applyBorder="1" applyAlignment="1">
      <alignment horizontal="center" vertical="center"/>
    </xf>
    <xf numFmtId="14" fontId="22" fillId="13" borderId="1" xfId="0" applyNumberFormat="1" applyFont="1" applyFill="1" applyBorder="1" applyAlignment="1">
      <alignment horizontal="center" vertical="center"/>
    </xf>
    <xf numFmtId="0" fontId="22" fillId="13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19" borderId="1" xfId="0" applyFill="1" applyBorder="1" applyAlignment="1">
      <alignment horizontal="left" vertical="center" wrapText="1"/>
    </xf>
    <xf numFmtId="2" fontId="46" fillId="0" borderId="1" xfId="0" applyNumberFormat="1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 wrapText="1"/>
    </xf>
    <xf numFmtId="14" fontId="22" fillId="5" borderId="3" xfId="0" applyNumberFormat="1" applyFont="1" applyFill="1" applyBorder="1" applyAlignment="1">
      <alignment horizontal="center" vertical="top"/>
    </xf>
    <xf numFmtId="0" fontId="15" fillId="20" borderId="0" xfId="0" applyFont="1" applyFill="1" applyAlignment="1">
      <alignment horizontal="center" vertical="top" wrapText="1"/>
    </xf>
    <xf numFmtId="0" fontId="15" fillId="21" borderId="0" xfId="0" applyFont="1" applyFill="1" applyAlignment="1">
      <alignment horizontal="center" vertical="top" wrapText="1"/>
    </xf>
    <xf numFmtId="0" fontId="22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14" fontId="22" fillId="0" borderId="5" xfId="0" applyNumberFormat="1" applyFont="1" applyBorder="1" applyAlignment="1">
      <alignment horizontal="center" vertical="center"/>
    </xf>
    <xf numFmtId="14" fontId="22" fillId="0" borderId="1" xfId="0" applyNumberFormat="1" applyFont="1" applyBorder="1" applyAlignment="1">
      <alignment horizontal="center" vertical="center"/>
    </xf>
    <xf numFmtId="14" fontId="22" fillId="0" borderId="1" xfId="0" applyNumberFormat="1" applyFont="1" applyBorder="1" applyAlignment="1">
      <alignment horizontal="center" vertical="top"/>
    </xf>
    <xf numFmtId="14" fontId="22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14" fontId="0" fillId="5" borderId="1" xfId="0" applyNumberFormat="1" applyFill="1" applyBorder="1" applyAlignment="1">
      <alignment horizontal="left" vertical="center"/>
    </xf>
    <xf numFmtId="0" fontId="15" fillId="22" borderId="17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  <xf numFmtId="14" fontId="0" fillId="0" borderId="7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48" fillId="0" borderId="19" xfId="0" applyFont="1" applyBorder="1" applyAlignment="1">
      <alignment horizontal="left" vertical="center"/>
    </xf>
    <xf numFmtId="0" fontId="32" fillId="19" borderId="17" xfId="0" applyFont="1" applyFill="1" applyBorder="1" applyAlignment="1">
      <alignment horizontal="center" vertical="center" wrapText="1"/>
    </xf>
    <xf numFmtId="2" fontId="46" fillId="0" borderId="1" xfId="0" applyNumberFormat="1" applyFont="1" applyBorder="1" applyAlignment="1">
      <alignment horizontal="center" vertical="center" wrapText="1"/>
    </xf>
    <xf numFmtId="0" fontId="15" fillId="5" borderId="17" xfId="0" applyFont="1" applyFill="1" applyBorder="1" applyAlignment="1">
      <alignment horizontal="center" vertical="center" wrapText="1"/>
    </xf>
    <xf numFmtId="0" fontId="20" fillId="23" borderId="19" xfId="0" applyFont="1" applyFill="1" applyBorder="1" applyAlignment="1">
      <alignment horizontal="left" vertical="center"/>
    </xf>
    <xf numFmtId="0" fontId="49" fillId="0" borderId="19" xfId="0" applyFont="1" applyBorder="1" applyAlignment="1">
      <alignment horizontal="left" vertical="center"/>
    </xf>
    <xf numFmtId="0" fontId="20" fillId="24" borderId="19" xfId="0" applyFont="1" applyFill="1" applyBorder="1" applyAlignment="1">
      <alignment horizontal="left" vertical="center"/>
    </xf>
    <xf numFmtId="0" fontId="20" fillId="17" borderId="19" xfId="0" applyFont="1" applyFill="1" applyBorder="1" applyAlignment="1">
      <alignment horizontal="left" vertical="center"/>
    </xf>
    <xf numFmtId="0" fontId="20" fillId="25" borderId="19" xfId="0" applyFont="1" applyFill="1" applyBorder="1" applyAlignment="1">
      <alignment horizontal="left" vertical="center"/>
    </xf>
    <xf numFmtId="0" fontId="50" fillId="0" borderId="0" xfId="0" applyFont="1"/>
    <xf numFmtId="0" fontId="51" fillId="0" borderId="0" xfId="0" applyFont="1"/>
    <xf numFmtId="0" fontId="22" fillId="26" borderId="1" xfId="0" applyFont="1" applyFill="1" applyBorder="1" applyAlignment="1">
      <alignment horizontal="center" vertical="top" wrapText="1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2" fillId="26" borderId="1" xfId="0" applyFont="1" applyFill="1" applyBorder="1" applyAlignment="1">
      <alignment horizontal="center" vertical="top" wrapText="1"/>
    </xf>
    <xf numFmtId="0" fontId="52" fillId="0" borderId="1" xfId="0" applyFont="1" applyBorder="1" applyAlignment="1">
      <alignment horizontal="center" vertical="top" wrapText="1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14" fontId="0" fillId="0" borderId="0" xfId="0" applyNumberFormat="1"/>
    <xf numFmtId="14" fontId="22" fillId="5" borderId="3" xfId="0" applyNumberFormat="1" applyFont="1" applyFill="1" applyBorder="1" applyAlignment="1">
      <alignment horizontal="center" vertical="center"/>
    </xf>
    <xf numFmtId="14" fontId="0" fillId="0" borderId="21" xfId="0" applyNumberFormat="1" applyBorder="1"/>
    <xf numFmtId="14" fontId="0" fillId="0" borderId="0" xfId="0" applyNumberFormat="1" applyAlignment="1">
      <alignment vertical="center"/>
    </xf>
    <xf numFmtId="14" fontId="15" fillId="27" borderId="1" xfId="0" applyNumberFormat="1" applyFont="1" applyFill="1" applyBorder="1" applyAlignment="1">
      <alignment horizontal="center" vertical="center" wrapText="1"/>
    </xf>
    <xf numFmtId="0" fontId="4" fillId="28" borderId="1" xfId="0" applyFont="1" applyFill="1" applyBorder="1" applyAlignment="1">
      <alignment horizontal="center" vertical="center"/>
    </xf>
    <xf numFmtId="14" fontId="0" fillId="0" borderId="0" xfId="0" quotePrefix="1" applyNumberFormat="1"/>
    <xf numFmtId="0" fontId="28" fillId="0" borderId="17" xfId="0" applyFont="1" applyBorder="1" applyAlignment="1">
      <alignment horizontal="center" vertical="center" wrapText="1"/>
    </xf>
    <xf numFmtId="14" fontId="15" fillId="0" borderId="0" xfId="0" applyNumberFormat="1" applyFont="1" applyAlignment="1">
      <alignment vertical="center" wrapText="1"/>
    </xf>
    <xf numFmtId="2" fontId="0" fillId="19" borderId="1" xfId="0" applyNumberFormat="1" applyFill="1" applyBorder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4" fillId="19" borderId="1" xfId="0" applyFont="1" applyFill="1" applyBorder="1" applyAlignment="1">
      <alignment horizontal="center" vertical="center"/>
    </xf>
    <xf numFmtId="0" fontId="15" fillId="19" borderId="17" xfId="0" applyFont="1" applyFill="1" applyBorder="1" applyAlignment="1">
      <alignment horizontal="center" vertical="center" wrapText="1"/>
    </xf>
    <xf numFmtId="0" fontId="28" fillId="19" borderId="17" xfId="0" applyFont="1" applyFill="1" applyBorder="1" applyAlignment="1">
      <alignment horizontal="center" vertical="center" wrapText="1"/>
    </xf>
    <xf numFmtId="2" fontId="15" fillId="19" borderId="1" xfId="0" applyNumberFormat="1" applyFont="1" applyFill="1" applyBorder="1" applyAlignment="1">
      <alignment horizontal="center" vertical="center" wrapText="1"/>
    </xf>
    <xf numFmtId="2" fontId="39" fillId="0" borderId="0" xfId="0" applyNumberFormat="1" applyFont="1" applyAlignment="1">
      <alignment horizontal="center" vertical="center" wrapText="1"/>
    </xf>
    <xf numFmtId="2" fontId="40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0" fontId="25" fillId="0" borderId="20" xfId="0" applyFont="1" applyBorder="1" applyAlignment="1">
      <alignment horizontal="left" vertical="center"/>
    </xf>
    <xf numFmtId="2" fontId="43" fillId="2" borderId="0" xfId="0" applyNumberFormat="1" applyFont="1" applyFill="1" applyAlignment="1">
      <alignment horizontal="center" vertical="center" wrapText="1"/>
    </xf>
    <xf numFmtId="44" fontId="39" fillId="2" borderId="0" xfId="1" applyFont="1" applyFill="1" applyAlignment="1">
      <alignment horizontal="center" vertical="center" wrapText="1"/>
    </xf>
    <xf numFmtId="44" fontId="40" fillId="2" borderId="0" xfId="1" applyFont="1" applyFill="1" applyAlignment="1">
      <alignment horizontal="center" vertical="center" wrapText="1"/>
    </xf>
    <xf numFmtId="2" fontId="44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2" fontId="44" fillId="2" borderId="0" xfId="0" applyNumberFormat="1" applyFont="1" applyFill="1" applyAlignment="1">
      <alignment horizontal="center" vertical="center" wrapText="1"/>
    </xf>
    <xf numFmtId="0" fontId="25" fillId="0" borderId="20" xfId="1" applyNumberFormat="1" applyFont="1" applyBorder="1" applyAlignment="1">
      <alignment horizontal="left" vertical="center"/>
    </xf>
    <xf numFmtId="2" fontId="45" fillId="2" borderId="0" xfId="0" applyNumberFormat="1" applyFont="1" applyFill="1" applyAlignment="1">
      <alignment horizontal="center" vertical="center"/>
    </xf>
    <xf numFmtId="44" fontId="45" fillId="2" borderId="0" xfId="1" applyFont="1" applyFill="1" applyAlignment="1">
      <alignment horizontal="right" vertical="center" wrapText="1"/>
    </xf>
  </cellXfs>
  <cellStyles count="2">
    <cellStyle name="Monétaire" xfId="1" builtinId="4"/>
    <cellStyle name="Normal" xfId="0" builtinId="0"/>
  </cellStyles>
  <dxfs count="251"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F0000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ABA5A"/>
        </patternFill>
      </fill>
    </dxf>
    <dxf>
      <font>
        <color rgb="FF39B6F3"/>
      </font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B9D4A4"/>
        </patternFill>
      </fill>
    </dxf>
    <dxf>
      <font>
        <color rgb="FF39B6F3"/>
      </font>
    </dxf>
    <dxf>
      <fill>
        <patternFill>
          <bgColor rgb="FFFABA5A"/>
        </patternFill>
      </fill>
    </dxf>
    <dxf>
      <fill>
        <patternFill>
          <bgColor rgb="FF0DAF9F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0DAF9F"/>
        </patternFill>
      </fill>
    </dxf>
    <dxf>
      <fill>
        <patternFill>
          <bgColor rgb="FF7FCEF4"/>
        </patternFill>
      </fill>
    </dxf>
    <dxf>
      <fill>
        <patternFill>
          <bgColor rgb="FF3A4A99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ill>
        <patternFill>
          <bgColor rgb="FFFABA5A"/>
        </patternFill>
      </fill>
    </dxf>
    <dxf>
      <fill>
        <patternFill>
          <bgColor rgb="FF80CFF5"/>
        </patternFill>
      </fill>
    </dxf>
    <dxf>
      <fill>
        <patternFill>
          <bgColor rgb="FF0DAF9F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ABA5A"/>
        </patternFill>
      </fill>
    </dxf>
    <dxf>
      <font>
        <color rgb="FF39B6F3"/>
      </font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rgb="FFFAB95A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FABA5A"/>
        </patternFill>
      </fill>
    </dxf>
    <dxf>
      <font>
        <color rgb="FF39B6F3"/>
      </font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rgb="FF39B6F3"/>
      </font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</dxfs>
  <tableStyles count="0" defaultTableStyle="TableStyleMedium2" defaultPivotStyle="PivotStyleLight16"/>
  <colors>
    <mruColors>
      <color rgb="FFFABA5A"/>
      <color rgb="FFE5572E"/>
      <color rgb="FFED6F8F"/>
      <color rgb="FF592B61"/>
      <color rgb="FF7FCEF4"/>
      <color rgb="FF80CFF5"/>
      <color rgb="FFFAB95A"/>
      <color rgb="FF8260CE"/>
      <color rgb="FF8F61CD"/>
      <color rgb="FF8A65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358775</xdr:colOff>
      <xdr:row>2</xdr:row>
      <xdr:rowOff>47625</xdr:rowOff>
    </xdr:from>
    <xdr:to>
      <xdr:col>0</xdr:col>
      <xdr:colOff>936202</xdr:colOff>
      <xdr:row>4</xdr:row>
      <xdr:rowOff>192405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83311A3-C9A5-47E3-9D49-6B40552E6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8775" y="322792"/>
          <a:ext cx="577427" cy="6951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2</xdr:row>
      <xdr:rowOff>85725</xdr:rowOff>
    </xdr:from>
    <xdr:to>
      <xdr:col>0</xdr:col>
      <xdr:colOff>625475</xdr:colOff>
      <xdr:row>4</xdr:row>
      <xdr:rowOff>111125</xdr:rowOff>
    </xdr:to>
    <xdr:pic>
      <xdr:nvPicPr>
        <xdr:cNvPr id="8" name="Image 1">
          <a:extLst>
            <a:ext uri="{FF2B5EF4-FFF2-40B4-BE49-F238E27FC236}">
              <a16:creationId xmlns:a16="http://schemas.microsoft.com/office/drawing/2014/main" id="{599CEDAF-3E44-4DF5-A5D8-8E4D6A9E4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352425"/>
          <a:ext cx="552450" cy="5524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219075</xdr:rowOff>
    </xdr:from>
    <xdr:to>
      <xdr:col>0</xdr:col>
      <xdr:colOff>600075</xdr:colOff>
      <xdr:row>4</xdr:row>
      <xdr:rowOff>50799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9853417-1469-4234-8E6A-5DCF8FAAC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84889"/>
          <a:ext cx="600075" cy="57378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123825</xdr:rowOff>
    </xdr:from>
    <xdr:to>
      <xdr:col>0</xdr:col>
      <xdr:colOff>564138</xdr:colOff>
      <xdr:row>4</xdr:row>
      <xdr:rowOff>101600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CE77DDD8-F18C-5CDB-1A9E-9B98EA525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00050"/>
          <a:ext cx="564138" cy="5302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113392</xdr:colOff>
      <xdr:row>1</xdr:row>
      <xdr:rowOff>129722</xdr:rowOff>
    </xdr:from>
    <xdr:to>
      <xdr:col>0</xdr:col>
      <xdr:colOff>732063</xdr:colOff>
      <xdr:row>4</xdr:row>
      <xdr:rowOff>7711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33817542-0C3F-ABE2-5D18-14C89B722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92" y="129722"/>
          <a:ext cx="625021" cy="5646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749300</xdr:colOff>
      <xdr:row>2</xdr:row>
      <xdr:rowOff>152400</xdr:rowOff>
    </xdr:from>
    <xdr:to>
      <xdr:col>1</xdr:col>
      <xdr:colOff>88900</xdr:colOff>
      <xdr:row>4</xdr:row>
      <xdr:rowOff>162719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69DD52C8-4BF5-51EA-1A2B-52BB0BCFB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9300" y="469900"/>
          <a:ext cx="641350" cy="6453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142081</xdr:rowOff>
    </xdr:from>
    <xdr:to>
      <xdr:col>0</xdr:col>
      <xdr:colOff>568325</xdr:colOff>
      <xdr:row>4</xdr:row>
      <xdr:rowOff>115093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57FA8F56-72E0-B2D4-551B-050A91E1F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15925"/>
          <a:ext cx="558800" cy="52546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477838</xdr:colOff>
      <xdr:row>2</xdr:row>
      <xdr:rowOff>158221</xdr:rowOff>
    </xdr:from>
    <xdr:to>
      <xdr:col>0</xdr:col>
      <xdr:colOff>1008063</xdr:colOff>
      <xdr:row>4</xdr:row>
      <xdr:rowOff>123069</xdr:rowOff>
    </xdr:to>
    <xdr:pic>
      <xdr:nvPicPr>
        <xdr:cNvPr id="3" name="Image 1">
          <a:extLst>
            <a:ext uri="{FF2B5EF4-FFF2-40B4-BE49-F238E27FC236}">
              <a16:creationId xmlns:a16="http://schemas.microsoft.com/office/drawing/2014/main" id="{28C0F215-B51A-CF38-E6A2-5093E29CE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838" y="436034"/>
          <a:ext cx="530225" cy="52047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563562</xdr:colOff>
      <xdr:row>2</xdr:row>
      <xdr:rowOff>11112</xdr:rowOff>
    </xdr:from>
    <xdr:to>
      <xdr:col>1</xdr:col>
      <xdr:colOff>46037</xdr:colOff>
      <xdr:row>4</xdr:row>
      <xdr:rowOff>222249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641B09-83F3-5A65-7F2A-7C79EBB488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3562" y="277812"/>
          <a:ext cx="762000" cy="74771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2</xdr:row>
      <xdr:rowOff>285750</xdr:rowOff>
    </xdr:from>
    <xdr:to>
      <xdr:col>0</xdr:col>
      <xdr:colOff>895350</xdr:colOff>
      <xdr:row>4</xdr:row>
      <xdr:rowOff>11112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96DC8D78-151C-3C45-AE3A-A58671086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5" y="590550"/>
          <a:ext cx="466725" cy="4556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429683</xdr:colOff>
      <xdr:row>2</xdr:row>
      <xdr:rowOff>56091</xdr:rowOff>
    </xdr:from>
    <xdr:to>
      <xdr:col>0</xdr:col>
      <xdr:colOff>1097340</xdr:colOff>
      <xdr:row>4</xdr:row>
      <xdr:rowOff>155574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A82C749-8B3E-E9A3-AA07-93247109E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9683" y="332316"/>
          <a:ext cx="660400" cy="65193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781050</xdr:colOff>
      <xdr:row>2</xdr:row>
      <xdr:rowOff>171450</xdr:rowOff>
    </xdr:from>
    <xdr:to>
      <xdr:col>1</xdr:col>
      <xdr:colOff>3175</xdr:colOff>
      <xdr:row>4</xdr:row>
      <xdr:rowOff>25400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ADF27126-9C79-F276-813C-A0B0EE20A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1050" y="428625"/>
          <a:ext cx="381000" cy="37465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Zineb ETTALBI" id="{3380DB1B-FA82-4877-90BD-414B305DC66F}" userId="S::z.ettalbi@resah.fr::e8eb9f58-28c6-4f3e-9d69-9480f26728a1" providerId="AD"/>
  <person displayName="Fabrice CHEDEBOIS" id="{C79FACE2-ECD9-4ACB-9E22-F5228FFE3320}" userId="S::f.chedebois@resah.fr::096f6e05-4bc9-48d7-b6ac-f734f7125766" providerId="AD"/>
</personList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Q34" dT="2023-12-18T15:32:14.42" personId="{3380DB1B-FA82-4877-90BD-414B305DC66F}" id="{635C4FAF-6F04-4E33-BA96-274B51662E76}">
    <text>DMNS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Y24" dT="2024-02-16T08:00:02.06" personId="{C79FACE2-ECD9-4ACB-9E22-F5228FFE3320}" id="{A76FAF08-A667-407E-891E-B4F1851704F8}">
    <text>Ouvert à tout gestionnaire d'EHPAD</text>
  </threadedComment>
</ThreadedComment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285C8-2B62-4E81-860C-DF40D0C5D79D}">
  <sheetPr codeName="Feuil1"/>
  <dimension ref="A1:D13"/>
  <sheetViews>
    <sheetView workbookViewId="0">
      <selection activeCell="D6" sqref="D6"/>
    </sheetView>
  </sheetViews>
  <sheetFormatPr baseColWidth="10" defaultColWidth="11.453125" defaultRowHeight="14.5"/>
  <cols>
    <col min="1" max="1" width="51.1796875" customWidth="1"/>
    <col min="2" max="2" width="36.81640625" bestFit="1" customWidth="1"/>
  </cols>
  <sheetData>
    <row r="1" spans="1:4">
      <c r="A1" t="s">
        <v>0</v>
      </c>
      <c r="B1" t="s">
        <v>1</v>
      </c>
    </row>
    <row r="2" spans="1:4">
      <c r="A2" t="s">
        <v>2</v>
      </c>
      <c r="B2" t="s">
        <v>3</v>
      </c>
    </row>
    <row r="3" spans="1:4">
      <c r="A3" t="s">
        <v>4</v>
      </c>
      <c r="B3" t="s">
        <v>5</v>
      </c>
    </row>
    <row r="6" spans="1:4">
      <c r="A6" t="s">
        <v>6</v>
      </c>
      <c r="B6" t="s">
        <v>7</v>
      </c>
      <c r="D6" t="s">
        <v>8</v>
      </c>
    </row>
    <row r="7" spans="1:4">
      <c r="A7" t="s">
        <v>9</v>
      </c>
      <c r="B7" t="s">
        <v>10</v>
      </c>
      <c r="D7" t="s">
        <v>11</v>
      </c>
    </row>
    <row r="8" spans="1:4">
      <c r="A8" t="s">
        <v>12</v>
      </c>
      <c r="B8" t="s">
        <v>13</v>
      </c>
      <c r="D8" t="s">
        <v>10</v>
      </c>
    </row>
    <row r="9" spans="1:4">
      <c r="A9" t="s">
        <v>14</v>
      </c>
      <c r="B9" t="s">
        <v>15</v>
      </c>
    </row>
    <row r="10" spans="1:4">
      <c r="A10" t="s">
        <v>16</v>
      </c>
    </row>
    <row r="11" spans="1:4">
      <c r="A11" t="s">
        <v>17</v>
      </c>
    </row>
    <row r="12" spans="1:4">
      <c r="A12" t="s">
        <v>18</v>
      </c>
    </row>
    <row r="13" spans="1:4">
      <c r="A13" t="s">
        <v>19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B65B9-D040-4B71-8EE2-3EE5C9639C8A}">
  <sheetPr codeName="Feuil9">
    <pageSetUpPr fitToPage="1"/>
  </sheetPr>
  <dimension ref="A1:CJ13"/>
  <sheetViews>
    <sheetView showGridLines="0" topLeftCell="A2" zoomScale="60" zoomScaleNormal="60" workbookViewId="0">
      <pane xSplit="4" ySplit="5" topLeftCell="Q7" activePane="bottomRight" state="frozen"/>
      <selection pane="topRight" activeCell="D6" sqref="D6"/>
      <selection pane="bottomLeft" activeCell="D6" sqref="D6"/>
      <selection pane="bottomRight" activeCell="AB7" sqref="AB7"/>
    </sheetView>
  </sheetViews>
  <sheetFormatPr baseColWidth="10" defaultColWidth="15.453125" defaultRowHeight="15.5"/>
  <cols>
    <col min="1" max="1" width="17.453125" style="197" customWidth="1"/>
    <col min="2" max="2" width="29" style="142" customWidth="1"/>
    <col min="3" max="3" width="63.81640625" style="142" customWidth="1"/>
    <col min="4" max="4" width="9.7265625" style="144" customWidth="1"/>
    <col min="5" max="16" width="3.1796875" style="145" hidden="1" customWidth="1"/>
    <col min="17" max="52" width="3.1796875" style="145" customWidth="1"/>
    <col min="53" max="53" width="14.453125" style="226" customWidth="1"/>
    <col min="54" max="61" width="15.453125" style="144" customWidth="1"/>
    <col min="62" max="62" width="20.26953125" style="227" customWidth="1"/>
    <col min="63" max="63" width="17.453125" style="197" customWidth="1"/>
    <col min="64" max="64" width="14.453125" style="142" customWidth="1"/>
    <col min="65" max="65" width="15.7265625" style="142" customWidth="1"/>
    <col min="66" max="66" width="15.453125" style="144" hidden="1" customWidth="1"/>
    <col min="67" max="67" width="13" style="146" hidden="1" customWidth="1"/>
    <col min="68" max="68" width="14.453125" style="146" hidden="1" customWidth="1"/>
    <col min="69" max="69" width="14" style="146" hidden="1" customWidth="1"/>
    <col min="70" max="70" width="15.7265625" style="146" hidden="1" customWidth="1"/>
    <col min="71" max="71" width="24.453125" style="144" hidden="1" customWidth="1"/>
    <col min="72" max="72" width="13.81640625" style="144" hidden="1" customWidth="1"/>
    <col min="73" max="75" width="18.453125" style="144" hidden="1" customWidth="1"/>
    <col min="76" max="76" width="38" style="144" hidden="1" customWidth="1"/>
    <col min="77" max="77" width="16.453125" style="144" hidden="1" customWidth="1"/>
    <col min="78" max="78" width="22" style="144" hidden="1" customWidth="1"/>
    <col min="79" max="79" width="19.26953125" style="144" hidden="1" customWidth="1"/>
    <col min="80" max="80" width="12.453125" style="144" hidden="1" customWidth="1"/>
    <col min="81" max="81" width="16.81640625" style="144" hidden="1" customWidth="1"/>
    <col min="82" max="82" width="12.453125" style="144" hidden="1" customWidth="1"/>
    <col min="83" max="83" width="14.1796875" style="144" hidden="1" customWidth="1"/>
    <col min="84" max="84" width="12.453125" style="144" hidden="1" customWidth="1"/>
    <col min="85" max="88" width="15.453125" style="144" hidden="1" customWidth="1"/>
    <col min="89" max="16384" width="15.453125" style="144"/>
  </cols>
  <sheetData>
    <row r="1" spans="1:88" hidden="1">
      <c r="B1" s="144"/>
      <c r="E1" s="145">
        <f t="shared" ref="E1:AN1" si="0">VALUE(YEAR(E6)&amp;TEXT(MONTH(E6),"00"))</f>
        <v>202401</v>
      </c>
      <c r="F1" s="145">
        <f t="shared" si="0"/>
        <v>202402</v>
      </c>
      <c r="G1" s="145">
        <f t="shared" si="0"/>
        <v>202403</v>
      </c>
      <c r="H1" s="145">
        <f t="shared" si="0"/>
        <v>202404</v>
      </c>
      <c r="I1" s="145">
        <f t="shared" si="0"/>
        <v>202405</v>
      </c>
      <c r="J1" s="145">
        <f t="shared" si="0"/>
        <v>202406</v>
      </c>
      <c r="K1" s="145">
        <f t="shared" si="0"/>
        <v>202407</v>
      </c>
      <c r="L1" s="145">
        <f t="shared" si="0"/>
        <v>202408</v>
      </c>
      <c r="M1" s="145">
        <f t="shared" si="0"/>
        <v>202409</v>
      </c>
      <c r="N1" s="145">
        <f t="shared" si="0"/>
        <v>202410</v>
      </c>
      <c r="O1" s="145">
        <f t="shared" si="0"/>
        <v>202411</v>
      </c>
      <c r="P1" s="145">
        <f t="shared" si="0"/>
        <v>202412</v>
      </c>
      <c r="Q1" s="145">
        <f t="shared" si="0"/>
        <v>202501</v>
      </c>
      <c r="R1" s="145">
        <f t="shared" si="0"/>
        <v>202502</v>
      </c>
      <c r="S1" s="145">
        <f t="shared" si="0"/>
        <v>202503</v>
      </c>
      <c r="T1" s="145">
        <f t="shared" si="0"/>
        <v>202504</v>
      </c>
      <c r="U1" s="145">
        <f t="shared" si="0"/>
        <v>202505</v>
      </c>
      <c r="V1" s="145">
        <f t="shared" si="0"/>
        <v>202506</v>
      </c>
      <c r="W1" s="145">
        <f t="shared" si="0"/>
        <v>202507</v>
      </c>
      <c r="X1" s="145">
        <f t="shared" si="0"/>
        <v>202508</v>
      </c>
      <c r="Y1" s="145">
        <f t="shared" si="0"/>
        <v>202509</v>
      </c>
      <c r="Z1" s="145">
        <f t="shared" si="0"/>
        <v>202510</v>
      </c>
      <c r="AA1" s="145">
        <f t="shared" si="0"/>
        <v>202511</v>
      </c>
      <c r="AB1" s="145">
        <f t="shared" si="0"/>
        <v>202512</v>
      </c>
      <c r="AC1" s="145">
        <f t="shared" si="0"/>
        <v>202601</v>
      </c>
      <c r="AD1" s="145">
        <f t="shared" si="0"/>
        <v>202602</v>
      </c>
      <c r="AE1" s="145">
        <f t="shared" si="0"/>
        <v>202603</v>
      </c>
      <c r="AF1" s="145">
        <f t="shared" si="0"/>
        <v>202604</v>
      </c>
      <c r="AG1" s="145">
        <f t="shared" si="0"/>
        <v>202605</v>
      </c>
      <c r="AH1" s="145">
        <f t="shared" si="0"/>
        <v>202606</v>
      </c>
      <c r="AI1" s="145">
        <f t="shared" si="0"/>
        <v>202607</v>
      </c>
      <c r="AJ1" s="145">
        <f t="shared" si="0"/>
        <v>202608</v>
      </c>
      <c r="AK1" s="145">
        <f t="shared" si="0"/>
        <v>202609</v>
      </c>
      <c r="AL1" s="145">
        <f t="shared" si="0"/>
        <v>202610</v>
      </c>
      <c r="AM1" s="145">
        <f t="shared" si="0"/>
        <v>202611</v>
      </c>
      <c r="AN1" s="145">
        <f t="shared" si="0"/>
        <v>202612</v>
      </c>
      <c r="BL1" s="144"/>
      <c r="BM1" s="144"/>
    </row>
    <row r="2" spans="1:88" ht="20.5" customHeight="1">
      <c r="A2" s="190"/>
      <c r="B2" s="152"/>
      <c r="C2" s="228" t="s">
        <v>20</v>
      </c>
      <c r="BJ2" s="229"/>
      <c r="BK2" s="190"/>
      <c r="BL2" s="152" t="s">
        <v>260</v>
      </c>
    </row>
    <row r="3" spans="1:88" ht="20.5" customHeight="1">
      <c r="A3" s="190"/>
      <c r="C3" s="230" t="s">
        <v>261</v>
      </c>
      <c r="BJ3" s="229"/>
      <c r="BK3" s="190"/>
    </row>
    <row r="4" spans="1:88" ht="20.5" customHeight="1">
      <c r="A4" s="406" t="s">
        <v>801</v>
      </c>
      <c r="B4" s="406"/>
      <c r="C4" s="231" t="s">
        <v>23</v>
      </c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J4" s="229"/>
      <c r="BK4" s="190"/>
      <c r="BL4" s="232"/>
      <c r="BM4" s="232"/>
      <c r="BN4" s="232"/>
      <c r="BO4" s="232"/>
    </row>
    <row r="5" spans="1:88" ht="30.5">
      <c r="A5" s="190"/>
      <c r="B5" s="233"/>
      <c r="C5" s="190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1">
        <v>2027</v>
      </c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A5" s="146"/>
      <c r="BJ5" s="229"/>
      <c r="BK5" s="190"/>
      <c r="BL5" s="232"/>
      <c r="BM5" s="232"/>
      <c r="BN5" s="232"/>
      <c r="BO5" s="232"/>
    </row>
    <row r="6" spans="1:88" s="234" customFormat="1" ht="47.5" customHeight="1">
      <c r="A6" s="129" t="s">
        <v>24</v>
      </c>
      <c r="B6" s="129" t="s">
        <v>25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N6" s="235" t="s">
        <v>29</v>
      </c>
      <c r="BO6" s="236" t="s">
        <v>30</v>
      </c>
      <c r="BP6" s="163" t="s">
        <v>802</v>
      </c>
      <c r="BQ6" s="237" t="s">
        <v>32</v>
      </c>
      <c r="BR6" s="163" t="s">
        <v>33</v>
      </c>
      <c r="BS6" s="238" t="s">
        <v>34</v>
      </c>
      <c r="BT6" s="238" t="s">
        <v>28</v>
      </c>
      <c r="BU6" s="239" t="s">
        <v>35</v>
      </c>
      <c r="BV6" s="240" t="s">
        <v>36</v>
      </c>
      <c r="BW6" s="237" t="s">
        <v>37</v>
      </c>
      <c r="BX6" s="163" t="s">
        <v>38</v>
      </c>
      <c r="BY6" s="326" t="s">
        <v>6</v>
      </c>
      <c r="BZ6" s="373" t="s">
        <v>7</v>
      </c>
      <c r="CA6" s="373" t="s">
        <v>8</v>
      </c>
      <c r="CB6" s="163" t="s">
        <v>39</v>
      </c>
      <c r="CC6" s="241" t="s">
        <v>40</v>
      </c>
      <c r="CD6" s="242" t="s">
        <v>41</v>
      </c>
      <c r="CE6" s="243" t="s">
        <v>42</v>
      </c>
      <c r="CF6" s="242" t="s">
        <v>41</v>
      </c>
      <c r="CG6" s="244" t="s">
        <v>43</v>
      </c>
      <c r="CH6" s="242" t="s">
        <v>41</v>
      </c>
      <c r="CI6" s="244" t="s">
        <v>44</v>
      </c>
      <c r="CJ6" s="242" t="s">
        <v>41</v>
      </c>
    </row>
    <row r="7" spans="1:88" ht="43" customHeight="1">
      <c r="A7" s="131" t="s">
        <v>803</v>
      </c>
      <c r="B7" s="131" t="s">
        <v>804</v>
      </c>
      <c r="C7" s="131" t="s">
        <v>805</v>
      </c>
      <c r="D7" s="133" t="str">
        <f t="shared" ref="D7:D12" ca="1" si="1">IF(BT7&lt;TODAY(),"Terminé",(IF(BS7&gt;=TODAY(),"À venir","En cours")))</f>
        <v>En cours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5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303">
        <f t="shared" ref="BA7:BA13" si="2">BT7</f>
        <v>46633</v>
      </c>
      <c r="BN7" s="247" t="s">
        <v>806</v>
      </c>
      <c r="BO7" s="248" t="s">
        <v>803</v>
      </c>
      <c r="BP7" s="174" t="s">
        <v>807</v>
      </c>
      <c r="BQ7" s="174" t="s">
        <v>708</v>
      </c>
      <c r="BR7" s="169" t="s">
        <v>63</v>
      </c>
      <c r="BS7" s="249">
        <v>45173</v>
      </c>
      <c r="BT7" s="249">
        <v>46633</v>
      </c>
      <c r="BU7" s="249">
        <f t="shared" ref="BU7:BU13" si="3">IF(DAY(BS7)&lt;=15,DATE(YEAR(BS7),MONTH(BS7),1),EOMONTH(BS7,0))</f>
        <v>45170</v>
      </c>
      <c r="BV7" s="249">
        <f t="shared" ref="BV7:BV13" si="4">IF(DAY(BT7)&lt;=15,DATE(YEAR(BT7),MONTH(BT7),1),EOMONTH(BT7,0))</f>
        <v>46631</v>
      </c>
      <c r="BW7" s="169" t="s">
        <v>2</v>
      </c>
      <c r="BX7" s="250" t="s">
        <v>808</v>
      </c>
      <c r="BY7" s="170"/>
      <c r="BZ7" s="174" t="s">
        <v>15</v>
      </c>
      <c r="CA7" s="174"/>
      <c r="CB7" s="174" t="s">
        <v>10</v>
      </c>
      <c r="CC7" s="175">
        <f>CE7-60</f>
        <v>44903</v>
      </c>
      <c r="CD7" s="175">
        <f t="shared" ref="CD7:CD13" si="5">IF(DAY(CC7)&lt;=15,DATE(YEAR(CC7),MONTH(CC7),1),EOMONTH(CC7,0))</f>
        <v>44896</v>
      </c>
      <c r="CE7" s="175">
        <f t="shared" ref="CE7:CE13" si="6">CG7</f>
        <v>44963</v>
      </c>
      <c r="CF7" s="175">
        <f t="shared" ref="CF7:CF13" si="7">IF(DAY(CE7)&lt;=15,DATE(YEAR(CE7),MONTH(CE7),1),EOMONTH(CE7,0))</f>
        <v>44958</v>
      </c>
      <c r="CG7" s="175">
        <f t="shared" ref="CG7:CG11" si="8">CI7-210</f>
        <v>44963</v>
      </c>
      <c r="CH7" s="175">
        <f t="shared" ref="CH7:CH13" si="9">IF(DAY(CG7)&lt;=15,DATE(YEAR(CG7),MONTH(CG7),1),EOMONTH(CG7,0))</f>
        <v>44958</v>
      </c>
      <c r="CI7" s="175">
        <f t="shared" ref="CI7:CI13" si="10">BS7</f>
        <v>45173</v>
      </c>
      <c r="CJ7" s="175">
        <f t="shared" ref="CJ7:CJ13" si="11">IF(DAY(CI7)&lt;=15,DATE(YEAR(CI7),MONTH(CI7),1),EOMONTH(CI7,0))</f>
        <v>45170</v>
      </c>
    </row>
    <row r="8" spans="1:88" ht="43" customHeight="1">
      <c r="A8" s="131" t="s">
        <v>809</v>
      </c>
      <c r="B8" s="131" t="s">
        <v>804</v>
      </c>
      <c r="C8" s="131" t="s">
        <v>810</v>
      </c>
      <c r="D8" s="133" t="str">
        <f t="shared" ca="1" si="1"/>
        <v>En cours</v>
      </c>
      <c r="E8" s="245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5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303">
        <f>BT8</f>
        <v>46255</v>
      </c>
      <c r="BN8" s="247" t="s">
        <v>809</v>
      </c>
      <c r="BO8" s="248" t="s">
        <v>809</v>
      </c>
      <c r="BP8" s="174" t="s">
        <v>807</v>
      </c>
      <c r="BQ8" s="174" t="s">
        <v>708</v>
      </c>
      <c r="BR8" s="169" t="s">
        <v>63</v>
      </c>
      <c r="BS8" s="249">
        <v>44795</v>
      </c>
      <c r="BT8" s="249">
        <f>BS8+1460</f>
        <v>46255</v>
      </c>
      <c r="BU8" s="249">
        <f t="shared" si="3"/>
        <v>44804</v>
      </c>
      <c r="BV8" s="249">
        <f t="shared" si="4"/>
        <v>46265</v>
      </c>
      <c r="BW8" s="169" t="s">
        <v>2</v>
      </c>
      <c r="BX8" s="250" t="s">
        <v>811</v>
      </c>
      <c r="BY8" s="170"/>
      <c r="BZ8" s="174" t="s">
        <v>15</v>
      </c>
      <c r="CA8" s="174"/>
      <c r="CB8" s="174"/>
      <c r="CC8" s="175">
        <f>CE8-60</f>
        <v>44525</v>
      </c>
      <c r="CD8" s="175">
        <f t="shared" si="5"/>
        <v>44530</v>
      </c>
      <c r="CE8" s="175">
        <f t="shared" si="6"/>
        <v>44585</v>
      </c>
      <c r="CF8" s="175">
        <f t="shared" si="7"/>
        <v>44592</v>
      </c>
      <c r="CG8" s="175">
        <f t="shared" si="8"/>
        <v>44585</v>
      </c>
      <c r="CH8" s="175">
        <f t="shared" si="9"/>
        <v>44592</v>
      </c>
      <c r="CI8" s="175">
        <f t="shared" si="10"/>
        <v>44795</v>
      </c>
      <c r="CJ8" s="175">
        <f t="shared" si="11"/>
        <v>44804</v>
      </c>
    </row>
    <row r="9" spans="1:88" ht="43" customHeight="1">
      <c r="A9" s="131" t="s">
        <v>65</v>
      </c>
      <c r="B9" s="131" t="s">
        <v>804</v>
      </c>
      <c r="C9" s="131" t="s">
        <v>810</v>
      </c>
      <c r="D9" s="133" t="str">
        <f t="shared" ca="1" si="1"/>
        <v>À venir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5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303">
        <f t="shared" si="2"/>
        <v>47685</v>
      </c>
      <c r="BN9" s="247" t="s">
        <v>809</v>
      </c>
      <c r="BO9" s="248" t="s">
        <v>66</v>
      </c>
      <c r="BP9" s="174" t="s">
        <v>807</v>
      </c>
      <c r="BQ9" s="174" t="s">
        <v>708</v>
      </c>
      <c r="BR9" s="169" t="s">
        <v>63</v>
      </c>
      <c r="BS9" s="249">
        <f>BT8+1</f>
        <v>46256</v>
      </c>
      <c r="BT9" s="249">
        <v>47685</v>
      </c>
      <c r="BU9" s="249">
        <f t="shared" si="3"/>
        <v>46265</v>
      </c>
      <c r="BV9" s="249">
        <f t="shared" si="4"/>
        <v>47695</v>
      </c>
      <c r="BW9" s="169" t="s">
        <v>2</v>
      </c>
      <c r="BX9" s="250" t="s">
        <v>811</v>
      </c>
      <c r="BY9" s="170"/>
      <c r="BZ9" s="174" t="s">
        <v>15</v>
      </c>
      <c r="CA9" s="174"/>
      <c r="CB9" s="174"/>
      <c r="CC9" s="175">
        <f>CE9-120</f>
        <v>45926</v>
      </c>
      <c r="CD9" s="175">
        <f t="shared" si="5"/>
        <v>45930</v>
      </c>
      <c r="CE9" s="175">
        <f t="shared" si="6"/>
        <v>46046</v>
      </c>
      <c r="CF9" s="175">
        <f t="shared" si="7"/>
        <v>46053</v>
      </c>
      <c r="CG9" s="175">
        <f t="shared" si="8"/>
        <v>46046</v>
      </c>
      <c r="CH9" s="175">
        <f t="shared" si="9"/>
        <v>46053</v>
      </c>
      <c r="CI9" s="175">
        <f t="shared" si="10"/>
        <v>46256</v>
      </c>
      <c r="CJ9" s="175">
        <f t="shared" si="11"/>
        <v>46265</v>
      </c>
    </row>
    <row r="10" spans="1:88" ht="43" customHeight="1">
      <c r="A10" s="131" t="s">
        <v>812</v>
      </c>
      <c r="B10" s="131" t="s">
        <v>804</v>
      </c>
      <c r="C10" s="131" t="s">
        <v>813</v>
      </c>
      <c r="D10" s="133" t="str">
        <f t="shared" ca="1" si="1"/>
        <v>En cours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5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2"/>
        <v>46346</v>
      </c>
      <c r="BN10" s="247" t="s">
        <v>812</v>
      </c>
      <c r="BO10" s="248" t="s">
        <v>812</v>
      </c>
      <c r="BP10" s="174" t="s">
        <v>807</v>
      </c>
      <c r="BQ10" s="174" t="s">
        <v>708</v>
      </c>
      <c r="BR10" s="169" t="s">
        <v>63</v>
      </c>
      <c r="BS10" s="249">
        <v>44886</v>
      </c>
      <c r="BT10" s="249">
        <v>46346</v>
      </c>
      <c r="BU10" s="249">
        <f t="shared" si="3"/>
        <v>44895</v>
      </c>
      <c r="BV10" s="249">
        <f t="shared" si="4"/>
        <v>46356</v>
      </c>
      <c r="BW10" s="169" t="s">
        <v>2</v>
      </c>
      <c r="BX10" s="250" t="s">
        <v>813</v>
      </c>
      <c r="BY10" s="170"/>
      <c r="BZ10" s="174" t="s">
        <v>15</v>
      </c>
      <c r="CA10" s="174"/>
      <c r="CB10" s="174"/>
      <c r="CC10" s="175">
        <f>CE10-60</f>
        <v>44616</v>
      </c>
      <c r="CD10" s="175">
        <f t="shared" si="5"/>
        <v>44620</v>
      </c>
      <c r="CE10" s="175">
        <f t="shared" si="6"/>
        <v>44676</v>
      </c>
      <c r="CF10" s="175">
        <f t="shared" si="7"/>
        <v>44681</v>
      </c>
      <c r="CG10" s="175">
        <f t="shared" si="8"/>
        <v>44676</v>
      </c>
      <c r="CH10" s="175">
        <f t="shared" si="9"/>
        <v>44681</v>
      </c>
      <c r="CI10" s="175">
        <f t="shared" si="10"/>
        <v>44886</v>
      </c>
      <c r="CJ10" s="175">
        <f t="shared" si="11"/>
        <v>44895</v>
      </c>
    </row>
    <row r="11" spans="1:88" ht="43" customHeight="1">
      <c r="A11" s="131" t="s">
        <v>65</v>
      </c>
      <c r="B11" s="131" t="s">
        <v>804</v>
      </c>
      <c r="C11" s="131" t="s">
        <v>813</v>
      </c>
      <c r="D11" s="133" t="str">
        <f t="shared" ca="1" si="1"/>
        <v>À venir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5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 t="shared" si="2"/>
        <v>47716</v>
      </c>
      <c r="BN11" s="247" t="s">
        <v>812</v>
      </c>
      <c r="BO11" s="248" t="s">
        <v>66</v>
      </c>
      <c r="BP11" s="174" t="s">
        <v>807</v>
      </c>
      <c r="BQ11" s="174" t="s">
        <v>708</v>
      </c>
      <c r="BR11" s="169" t="s">
        <v>63</v>
      </c>
      <c r="BS11" s="249">
        <v>46256</v>
      </c>
      <c r="BT11" s="249">
        <v>47716</v>
      </c>
      <c r="BU11" s="249">
        <f t="shared" si="3"/>
        <v>46265</v>
      </c>
      <c r="BV11" s="249">
        <f t="shared" si="4"/>
        <v>47726</v>
      </c>
      <c r="BW11" s="169" t="s">
        <v>2</v>
      </c>
      <c r="BX11" s="169" t="s">
        <v>813</v>
      </c>
      <c r="BY11" s="170"/>
      <c r="BZ11" s="174" t="s">
        <v>15</v>
      </c>
      <c r="CA11" s="174"/>
      <c r="CB11" s="174"/>
      <c r="CC11" s="175">
        <f>CE11-120</f>
        <v>45926</v>
      </c>
      <c r="CD11" s="175">
        <f t="shared" si="5"/>
        <v>45930</v>
      </c>
      <c r="CE11" s="175">
        <f t="shared" si="6"/>
        <v>46046</v>
      </c>
      <c r="CF11" s="175">
        <f t="shared" si="7"/>
        <v>46053</v>
      </c>
      <c r="CG11" s="175">
        <f t="shared" si="8"/>
        <v>46046</v>
      </c>
      <c r="CH11" s="175">
        <f t="shared" si="9"/>
        <v>46053</v>
      </c>
      <c r="CI11" s="175">
        <f t="shared" si="10"/>
        <v>46256</v>
      </c>
      <c r="CJ11" s="175">
        <f t="shared" si="11"/>
        <v>46265</v>
      </c>
    </row>
    <row r="12" spans="1:88" ht="43" customHeight="1">
      <c r="A12" s="131" t="s">
        <v>814</v>
      </c>
      <c r="B12" s="131" t="s">
        <v>660</v>
      </c>
      <c r="C12" s="131" t="s">
        <v>815</v>
      </c>
      <c r="D12" s="133" t="str">
        <f t="shared" ca="1" si="1"/>
        <v>En cours</v>
      </c>
      <c r="E12" s="245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5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303">
        <f t="shared" si="2"/>
        <v>46732</v>
      </c>
      <c r="BB12" s="149"/>
      <c r="BN12" s="247" t="s">
        <v>816</v>
      </c>
      <c r="BO12" s="248" t="s">
        <v>814</v>
      </c>
      <c r="BP12" s="174" t="s">
        <v>807</v>
      </c>
      <c r="BQ12" s="174" t="s">
        <v>687</v>
      </c>
      <c r="BR12" s="169" t="s">
        <v>63</v>
      </c>
      <c r="BS12" s="249">
        <v>45272</v>
      </c>
      <c r="BT12" s="249">
        <v>46732</v>
      </c>
      <c r="BU12" s="249">
        <f t="shared" si="3"/>
        <v>45261</v>
      </c>
      <c r="BV12" s="249">
        <f t="shared" si="4"/>
        <v>46722</v>
      </c>
      <c r="BW12" s="169" t="s">
        <v>2</v>
      </c>
      <c r="BX12" s="169" t="s">
        <v>817</v>
      </c>
      <c r="BY12" s="170"/>
      <c r="BZ12" s="174" t="s">
        <v>13</v>
      </c>
      <c r="CA12" s="174"/>
      <c r="CB12" s="174" t="s">
        <v>10</v>
      </c>
      <c r="CC12" s="222">
        <f>CE12-90</f>
        <v>45032</v>
      </c>
      <c r="CD12" s="222">
        <f t="shared" si="5"/>
        <v>45046</v>
      </c>
      <c r="CE12" s="222">
        <f t="shared" si="6"/>
        <v>45122</v>
      </c>
      <c r="CF12" s="222">
        <f t="shared" si="7"/>
        <v>45108</v>
      </c>
      <c r="CG12" s="222">
        <f>CI12-150</f>
        <v>45122</v>
      </c>
      <c r="CH12" s="222">
        <f t="shared" si="9"/>
        <v>45108</v>
      </c>
      <c r="CI12" s="222">
        <f t="shared" si="10"/>
        <v>45272</v>
      </c>
      <c r="CJ12" s="222">
        <f t="shared" si="11"/>
        <v>45261</v>
      </c>
    </row>
    <row r="13" spans="1:88" s="149" customFormat="1" ht="43" customHeight="1">
      <c r="A13" s="131" t="s">
        <v>818</v>
      </c>
      <c r="B13" s="131" t="s">
        <v>660</v>
      </c>
      <c r="C13" s="131" t="s">
        <v>819</v>
      </c>
      <c r="D13" s="133" t="s">
        <v>669</v>
      </c>
      <c r="E13" s="245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5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303">
        <f t="shared" si="2"/>
        <v>46934</v>
      </c>
      <c r="BB13" s="144"/>
      <c r="BN13" s="247" t="s">
        <v>820</v>
      </c>
      <c r="BO13" s="248" t="s">
        <v>818</v>
      </c>
      <c r="BP13" s="174" t="s">
        <v>807</v>
      </c>
      <c r="BQ13" s="174" t="s">
        <v>708</v>
      </c>
      <c r="BR13" s="179" t="s">
        <v>63</v>
      </c>
      <c r="BS13" s="249">
        <v>45474.000243055554</v>
      </c>
      <c r="BT13" s="249">
        <v>46934</v>
      </c>
      <c r="BU13" s="249">
        <f t="shared" si="3"/>
        <v>45474</v>
      </c>
      <c r="BV13" s="249">
        <f t="shared" si="4"/>
        <v>46934</v>
      </c>
      <c r="BW13" s="169" t="s">
        <v>2</v>
      </c>
      <c r="BX13" s="169" t="s">
        <v>821</v>
      </c>
      <c r="BY13" s="170"/>
      <c r="BZ13" s="174" t="s">
        <v>10</v>
      </c>
      <c r="CA13" s="174"/>
      <c r="CB13" s="174"/>
      <c r="CC13" s="175">
        <f>CE13-60</f>
        <v>45294.000243055554</v>
      </c>
      <c r="CD13" s="175">
        <f t="shared" si="5"/>
        <v>45292</v>
      </c>
      <c r="CE13" s="175">
        <f t="shared" si="6"/>
        <v>45354.000243055554</v>
      </c>
      <c r="CF13" s="175">
        <f t="shared" si="7"/>
        <v>45352</v>
      </c>
      <c r="CG13" s="175">
        <f>CI13-120</f>
        <v>45354.000243055554</v>
      </c>
      <c r="CH13" s="175">
        <f t="shared" si="9"/>
        <v>45352</v>
      </c>
      <c r="CI13" s="175">
        <f t="shared" si="10"/>
        <v>45474.000243055554</v>
      </c>
      <c r="CJ13" s="175">
        <f t="shared" si="11"/>
        <v>45474</v>
      </c>
    </row>
  </sheetData>
  <sheetProtection algorithmName="SHA-512" hashValue="PjfgM6YSrerbnsTjmatDgwNGmfqkl3zjt9/j7sF0vJvmDgJe2UAzQ5yvTPxjXNZIDGLj0YX0e49XmxuWfDOQZA==" saltValue="lhjYZaFqnL2idcWeKcTQSw==" spinCount="100000" sheet="1" formatCells="0" autoFilter="0"/>
  <autoFilter ref="A6:D6" xr:uid="{4A0B65B9-D040-4B71-8EE2-3EE5C9639C8A}"/>
  <mergeCells count="5">
    <mergeCell ref="E5:P5"/>
    <mergeCell ref="Q5:AB5"/>
    <mergeCell ref="AC5:AN5"/>
    <mergeCell ref="A4:B4"/>
    <mergeCell ref="AO5:AZ5"/>
  </mergeCells>
  <conditionalFormatting sqref="C2">
    <cfRule type="expression" dxfId="92" priority="8">
      <formula>AND(BX$6&gt;=#REF!,BX$6&lt;=#REF!)</formula>
    </cfRule>
    <cfRule type="expression" dxfId="91" priority="9">
      <formula>AND(BX$6&gt;=#REF!,BX$6&lt;=#REF!)</formula>
    </cfRule>
    <cfRule type="expression" dxfId="90" priority="10">
      <formula>AND(BX$6&gt;=#REF!,BX$6&lt;=#REF!)</formula>
    </cfRule>
    <cfRule type="expression" dxfId="89" priority="11">
      <formula>AND(BX$6&gt;=#REF!,BX$6&lt;=#REF!)</formula>
    </cfRule>
  </conditionalFormatting>
  <conditionalFormatting sqref="D1:D5 D15:D1048576">
    <cfRule type="containsText" dxfId="88" priority="24" operator="containsText" text="A venir">
      <formula>NOT(ISERROR(SEARCH("A venir",D1)))</formula>
    </cfRule>
  </conditionalFormatting>
  <conditionalFormatting sqref="D1:D13 D15:D1048576">
    <cfRule type="containsText" dxfId="87" priority="12" operator="containsText" text="Term">
      <formula>NOT(ISERROR(SEARCH("Term",D1)))</formula>
    </cfRule>
  </conditionalFormatting>
  <conditionalFormatting sqref="D6:D13">
    <cfRule type="containsText" dxfId="86" priority="13" operator="containsText" text="À venir">
      <formula>NOT(ISERROR(SEARCH("À venir",D6)))</formula>
    </cfRule>
  </conditionalFormatting>
  <conditionalFormatting sqref="D7:D13">
    <cfRule type="containsText" dxfId="85" priority="14" operator="containsText" text="En cours">
      <formula>NOT(ISERROR(SEARCH("En cours",D7)))</formula>
    </cfRule>
    <cfRule type="expression" dxfId="84" priority="15">
      <formula>AND(D$6&gt;=$CD7,D$6&lt;=$CF7)</formula>
    </cfRule>
  </conditionalFormatting>
  <conditionalFormatting sqref="D7:AZ13">
    <cfRule type="expression" dxfId="83" priority="16">
      <formula>AND(D$6&gt;=$BU7,D$6&lt;=$BV7)</formula>
    </cfRule>
    <cfRule type="expression" dxfId="82" priority="17">
      <formula>AND(D$6&gt;=$CH7,D$6&lt;=$CJ7)</formula>
    </cfRule>
  </conditionalFormatting>
  <conditionalFormatting sqref="E7:AZ13">
    <cfRule type="expression" dxfId="81" priority="22">
      <formula>AND(E$6&gt;=$CD7,E$6&lt;=$CF7)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BA9A59E-45BB-4413-83B3-9AC526838881}">
          <x14:formula1>
            <xm:f>Feuil1!$A$1:$A$3</xm:f>
          </x14:formula1>
          <xm:sqref>BW7:BW13</xm:sqref>
        </x14:dataValidation>
        <x14:dataValidation type="list" allowBlank="1" showInputMessage="1" showErrorMessage="1" xr:uid="{7B9FF011-0879-44A7-8EAA-5A71942368F7}">
          <x14:formula1>
            <xm:f>Feuil1!$D$7:$D$8</xm:f>
          </x14:formula1>
          <xm:sqref>CA7:CB13</xm:sqref>
        </x14:dataValidation>
        <x14:dataValidation type="list" allowBlank="1" showInputMessage="1" showErrorMessage="1" xr:uid="{882466B7-612A-4894-9B63-BBF13FEE0933}">
          <x14:formula1>
            <xm:f>Feuil1!$B$7:$B$9</xm:f>
          </x14:formula1>
          <xm:sqref>BZ7:BZ13</xm:sqref>
        </x14:dataValidation>
        <x14:dataValidation type="list" allowBlank="1" showInputMessage="1" showErrorMessage="1" xr:uid="{0447FDED-7B8B-46F7-A32A-D9BDD492AE0B}">
          <x14:formula1>
            <xm:f>Feuil1!$A$7:$A$13</xm:f>
          </x14:formula1>
          <xm:sqref>BY7:BY13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477A9-42E3-42CE-9527-93418135888E}">
  <sheetPr codeName="Feuil8">
    <pageSetUpPr fitToPage="1"/>
  </sheetPr>
  <dimension ref="A1:CK56"/>
  <sheetViews>
    <sheetView showGridLines="0" topLeftCell="A2" zoomScale="60" zoomScaleNormal="60" workbookViewId="0">
      <pane xSplit="4" ySplit="5" topLeftCell="Q33" activePane="bottomRight" state="frozen"/>
      <selection pane="topRight" activeCell="D6" sqref="D6"/>
      <selection pane="bottomLeft" activeCell="D6" sqref="D6"/>
      <selection pane="bottomRight" activeCell="C45" sqref="C45"/>
    </sheetView>
  </sheetViews>
  <sheetFormatPr baseColWidth="10" defaultColWidth="15.453125" defaultRowHeight="15.5"/>
  <cols>
    <col min="1" max="1" width="18.453125" style="265" customWidth="1"/>
    <col min="2" max="2" width="30.7265625" style="198" customWidth="1"/>
    <col min="3" max="3" width="74.1796875" style="143" customWidth="1"/>
    <col min="4" max="4" width="9.7265625" style="144" customWidth="1"/>
    <col min="5" max="16" width="3.1796875" style="145" hidden="1" customWidth="1"/>
    <col min="17" max="52" width="3.1796875" style="145" customWidth="1"/>
    <col min="53" max="53" width="12.453125" style="146" customWidth="1"/>
    <col min="54" max="57" width="15.453125" style="149" customWidth="1"/>
    <col min="58" max="65" width="15.453125" style="186" customWidth="1"/>
    <col min="66" max="66" width="20.453125" style="225" hidden="1" customWidth="1"/>
    <col min="67" max="67" width="18.453125" style="265" hidden="1" customWidth="1"/>
    <col min="68" max="68" width="31" style="193" hidden="1" customWidth="1"/>
    <col min="69" max="69" width="26.453125" style="144" hidden="1" customWidth="1"/>
    <col min="70" max="70" width="16.7265625" style="193" hidden="1" customWidth="1"/>
    <col min="71" max="71" width="16.453125" style="148" hidden="1" customWidth="1"/>
    <col min="72" max="72" width="13.1796875" style="148" hidden="1" customWidth="1"/>
    <col min="73" max="73" width="25.81640625" style="148" hidden="1" customWidth="1"/>
    <col min="74" max="74" width="14.453125" style="148" hidden="1" customWidth="1"/>
    <col min="75" max="75" width="23.1796875" style="142" hidden="1" customWidth="1"/>
    <col min="76" max="76" width="76.453125" style="143" hidden="1" customWidth="1"/>
    <col min="77" max="77" width="27.26953125" style="149" hidden="1" customWidth="1"/>
    <col min="78" max="78" width="27.453125" style="149" hidden="1" customWidth="1"/>
    <col min="79" max="79" width="24.7265625" style="149" hidden="1" customWidth="1"/>
    <col min="80" max="80" width="14.453125" style="149" hidden="1" customWidth="1"/>
    <col min="81" max="81" width="14.81640625" style="144" hidden="1" customWidth="1"/>
    <col min="82" max="82" width="14.26953125" style="144" hidden="1" customWidth="1"/>
    <col min="83" max="83" width="12.1796875" style="144" hidden="1" customWidth="1"/>
    <col min="84" max="84" width="14.81640625" style="144" hidden="1" customWidth="1"/>
    <col min="85" max="85" width="15.453125" style="144" hidden="1" customWidth="1"/>
    <col min="86" max="86" width="11.453125" style="144" hidden="1" customWidth="1"/>
    <col min="87" max="87" width="12.81640625" style="144" hidden="1" customWidth="1"/>
    <col min="88" max="88" width="11.453125" style="144" hidden="1" customWidth="1"/>
    <col min="89" max="89" width="25.453125" style="149" hidden="1" customWidth="1"/>
    <col min="90" max="90" width="15.453125" style="149" customWidth="1"/>
    <col min="91" max="16384" width="15.453125" style="149"/>
  </cols>
  <sheetData>
    <row r="1" spans="1:89" s="186" customFormat="1" hidden="1">
      <c r="A1" s="260"/>
      <c r="B1" s="184"/>
      <c r="C1" s="143"/>
      <c r="D1" s="144"/>
      <c r="E1" s="185">
        <f t="shared" ref="E1:AN1" si="0">VALUE(YEAR(E6)&amp;TEXT(MONTH(E6),"00"))</f>
        <v>202401</v>
      </c>
      <c r="F1" s="185">
        <f t="shared" si="0"/>
        <v>202402</v>
      </c>
      <c r="G1" s="185">
        <f t="shared" si="0"/>
        <v>202403</v>
      </c>
      <c r="H1" s="185">
        <f t="shared" si="0"/>
        <v>202404</v>
      </c>
      <c r="I1" s="185">
        <f t="shared" si="0"/>
        <v>202405</v>
      </c>
      <c r="J1" s="185">
        <f t="shared" si="0"/>
        <v>202406</v>
      </c>
      <c r="K1" s="185">
        <f t="shared" si="0"/>
        <v>202407</v>
      </c>
      <c r="L1" s="185">
        <f t="shared" si="0"/>
        <v>202408</v>
      </c>
      <c r="M1" s="185">
        <f t="shared" si="0"/>
        <v>202409</v>
      </c>
      <c r="N1" s="185">
        <f t="shared" si="0"/>
        <v>202410</v>
      </c>
      <c r="O1" s="185">
        <f t="shared" si="0"/>
        <v>202411</v>
      </c>
      <c r="P1" s="185">
        <f t="shared" si="0"/>
        <v>202412</v>
      </c>
      <c r="Q1" s="185">
        <f t="shared" si="0"/>
        <v>202501</v>
      </c>
      <c r="R1" s="185">
        <f t="shared" si="0"/>
        <v>202502</v>
      </c>
      <c r="S1" s="185">
        <f t="shared" si="0"/>
        <v>202503</v>
      </c>
      <c r="T1" s="185">
        <f t="shared" si="0"/>
        <v>202504</v>
      </c>
      <c r="U1" s="185">
        <f t="shared" si="0"/>
        <v>202505</v>
      </c>
      <c r="V1" s="185">
        <f t="shared" si="0"/>
        <v>202506</v>
      </c>
      <c r="W1" s="185">
        <f t="shared" si="0"/>
        <v>202507</v>
      </c>
      <c r="X1" s="185">
        <f t="shared" si="0"/>
        <v>202508</v>
      </c>
      <c r="Y1" s="185">
        <f t="shared" si="0"/>
        <v>202509</v>
      </c>
      <c r="Z1" s="185">
        <f t="shared" si="0"/>
        <v>202510</v>
      </c>
      <c r="AA1" s="185">
        <f t="shared" si="0"/>
        <v>202511</v>
      </c>
      <c r="AB1" s="185">
        <f t="shared" si="0"/>
        <v>202512</v>
      </c>
      <c r="AC1" s="185">
        <f t="shared" si="0"/>
        <v>202601</v>
      </c>
      <c r="AD1" s="185">
        <f t="shared" si="0"/>
        <v>202602</v>
      </c>
      <c r="AE1" s="185">
        <f t="shared" si="0"/>
        <v>202603</v>
      </c>
      <c r="AF1" s="185">
        <f t="shared" si="0"/>
        <v>202604</v>
      </c>
      <c r="AG1" s="185">
        <f t="shared" si="0"/>
        <v>202605</v>
      </c>
      <c r="AH1" s="185">
        <f t="shared" si="0"/>
        <v>202606</v>
      </c>
      <c r="AI1" s="185">
        <f t="shared" si="0"/>
        <v>202607</v>
      </c>
      <c r="AJ1" s="185">
        <f t="shared" si="0"/>
        <v>202608</v>
      </c>
      <c r="AK1" s="185">
        <f t="shared" si="0"/>
        <v>202609</v>
      </c>
      <c r="AL1" s="185">
        <f t="shared" si="0"/>
        <v>202610</v>
      </c>
      <c r="AM1" s="185">
        <f t="shared" si="0"/>
        <v>202611</v>
      </c>
      <c r="AN1" s="185">
        <f t="shared" si="0"/>
        <v>202612</v>
      </c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46"/>
      <c r="BN1" s="187"/>
      <c r="BO1" s="260"/>
      <c r="BS1" s="188"/>
      <c r="BT1" s="188"/>
      <c r="BU1" s="188"/>
      <c r="BV1" s="188"/>
      <c r="BW1" s="142"/>
      <c r="BX1" s="143"/>
      <c r="BY1" s="149"/>
      <c r="BZ1" s="149"/>
      <c r="CA1" s="149"/>
      <c r="CB1" s="149"/>
    </row>
    <row r="2" spans="1:89" ht="21.75" customHeight="1">
      <c r="B2" s="269"/>
      <c r="C2" s="228" t="s">
        <v>259</v>
      </c>
      <c r="BF2" s="149"/>
      <c r="BG2" s="149"/>
      <c r="BH2" s="149"/>
      <c r="BI2" s="149"/>
      <c r="BJ2" s="149"/>
      <c r="BK2" s="149"/>
      <c r="BL2" s="149"/>
      <c r="BM2" s="149"/>
      <c r="BN2" s="192"/>
      <c r="BP2" s="270"/>
      <c r="BQ2" s="270"/>
    </row>
    <row r="3" spans="1:89" ht="21.75" customHeight="1">
      <c r="A3" s="149"/>
      <c r="B3" s="270"/>
      <c r="C3" s="230" t="s">
        <v>261</v>
      </c>
      <c r="BF3" s="149"/>
      <c r="BG3" s="149"/>
      <c r="BH3" s="149"/>
      <c r="BI3" s="149"/>
      <c r="BJ3" s="149"/>
      <c r="BK3" s="149"/>
      <c r="BL3" s="149"/>
      <c r="BM3" s="149"/>
      <c r="BN3" s="192"/>
      <c r="BO3" s="262"/>
      <c r="BQ3" s="271"/>
      <c r="BR3" s="271"/>
      <c r="BS3" s="271"/>
    </row>
    <row r="4" spans="1:89" ht="21.75" customHeight="1">
      <c r="A4" s="409" t="s">
        <v>822</v>
      </c>
      <c r="B4" s="409"/>
      <c r="C4" s="231" t="s">
        <v>23</v>
      </c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F4" s="149"/>
      <c r="BG4" s="149"/>
      <c r="BH4" s="149"/>
      <c r="BI4" s="149"/>
      <c r="BJ4" s="149"/>
      <c r="BK4" s="149"/>
      <c r="BL4" s="149"/>
      <c r="BM4" s="149"/>
      <c r="BN4" s="192"/>
    </row>
    <row r="5" spans="1:89" ht="27" customHeight="1">
      <c r="C5" s="198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1">
        <v>2027</v>
      </c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F5" s="149"/>
      <c r="BG5" s="149"/>
      <c r="BH5" s="149"/>
      <c r="BI5" s="149"/>
      <c r="BJ5" s="149"/>
      <c r="BK5" s="149"/>
      <c r="BL5" s="149"/>
      <c r="BM5" s="149"/>
      <c r="BN5" s="192"/>
    </row>
    <row r="6" spans="1:89" s="201" customFormat="1" ht="31">
      <c r="A6" s="129" t="s">
        <v>24</v>
      </c>
      <c r="B6" s="129" t="s">
        <v>25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N6" s="202" t="s">
        <v>29</v>
      </c>
      <c r="BO6" s="236" t="s">
        <v>30</v>
      </c>
      <c r="BP6" s="205" t="s">
        <v>265</v>
      </c>
      <c r="BQ6" s="255" t="s">
        <v>32</v>
      </c>
      <c r="BR6" s="255" t="s">
        <v>33</v>
      </c>
      <c r="BS6" s="305" t="s">
        <v>34</v>
      </c>
      <c r="BT6" s="305" t="s">
        <v>28</v>
      </c>
      <c r="BU6" s="162" t="s">
        <v>35</v>
      </c>
      <c r="BV6" s="161" t="s">
        <v>36</v>
      </c>
      <c r="BW6" s="206" t="s">
        <v>37</v>
      </c>
      <c r="BX6" s="237" t="s">
        <v>38</v>
      </c>
      <c r="BY6" s="306" t="s">
        <v>6</v>
      </c>
      <c r="BZ6" s="373" t="s">
        <v>7</v>
      </c>
      <c r="CA6" s="373" t="s">
        <v>8</v>
      </c>
      <c r="CB6" s="327" t="s">
        <v>39</v>
      </c>
      <c r="CC6" s="164" t="s">
        <v>40</v>
      </c>
      <c r="CD6" s="165" t="s">
        <v>41</v>
      </c>
      <c r="CE6" s="166" t="s">
        <v>42</v>
      </c>
      <c r="CF6" s="165" t="s">
        <v>41</v>
      </c>
      <c r="CG6" s="167" t="s">
        <v>43</v>
      </c>
      <c r="CH6" s="165" t="s">
        <v>41</v>
      </c>
      <c r="CI6" s="167" t="s">
        <v>44</v>
      </c>
      <c r="CJ6" s="165" t="s">
        <v>41</v>
      </c>
      <c r="CK6" s="201" t="s">
        <v>823</v>
      </c>
    </row>
    <row r="7" spans="1:89" ht="31" customHeight="1">
      <c r="A7" s="308" t="s">
        <v>824</v>
      </c>
      <c r="B7" s="131" t="s">
        <v>825</v>
      </c>
      <c r="C7" s="132" t="s">
        <v>826</v>
      </c>
      <c r="D7" s="133" t="str">
        <f t="shared" ref="D7:D37" ca="1" si="1">IF(BT7&lt;TODAY(),"Terminé",(IF(BS7&gt;=TODAY(),"À venir","En cours")))</f>
        <v>En cours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303">
        <f t="shared" ref="BA7:BA31" si="2">BT7</f>
        <v>46122</v>
      </c>
      <c r="BF7" s="149"/>
      <c r="BG7" s="149"/>
      <c r="BH7" s="149"/>
      <c r="BI7" s="149"/>
      <c r="BJ7" s="149"/>
      <c r="BK7" s="149"/>
      <c r="BL7" s="146"/>
      <c r="BM7" s="149"/>
      <c r="BN7" s="215" t="s">
        <v>827</v>
      </c>
      <c r="BO7" s="221" t="s">
        <v>824</v>
      </c>
      <c r="BP7" s="181" t="s">
        <v>94</v>
      </c>
      <c r="BQ7" s="181" t="s">
        <v>94</v>
      </c>
      <c r="BR7" s="172" t="s">
        <v>50</v>
      </c>
      <c r="BS7" s="173">
        <v>44662</v>
      </c>
      <c r="BT7" s="173">
        <v>46122</v>
      </c>
      <c r="BU7" s="213">
        <f t="shared" ref="BU7:BU31" si="3">IF(DAY(BS7)&lt;=15,DATE(YEAR(BS7),MONTH(BS7),1),EOMONTH(BS7,0))</f>
        <v>44652</v>
      </c>
      <c r="BV7" s="213">
        <f t="shared" ref="BV7:BV31" si="4">IF(DAY(BT7)&lt;=15,DATE(YEAR(BT7),MONTH(BT7),1),EOMONTH(BT7,0))</f>
        <v>46113</v>
      </c>
      <c r="BW7" s="169" t="s">
        <v>697</v>
      </c>
      <c r="BX7" s="328" t="s">
        <v>828</v>
      </c>
      <c r="BY7" s="170"/>
      <c r="BZ7" s="379" t="s">
        <v>10</v>
      </c>
      <c r="CA7" s="374"/>
      <c r="CB7" s="174"/>
      <c r="CC7" s="222"/>
      <c r="CD7" s="222">
        <f t="shared" ref="CD7:CD17" si="5">IF(DAY(CC7)&lt;=15,DATE(YEAR(CC7),MONTH(CC7),1),EOMONTH(CC7,0))</f>
        <v>1</v>
      </c>
      <c r="CE7" s="222"/>
      <c r="CF7" s="222">
        <f t="shared" ref="CF7:CF17" si="6">IF(DAY(CE7)&lt;=15,DATE(YEAR(CE7),MONTH(CE7),1),EOMONTH(CE7,0))</f>
        <v>1</v>
      </c>
      <c r="CG7" s="222">
        <f>CI7-240</f>
        <v>44422</v>
      </c>
      <c r="CH7" s="222">
        <f t="shared" ref="CH7:CH17" si="7">IF(DAY(CG7)&lt;=15,DATE(YEAR(CG7),MONTH(CG7),1),EOMONTH(CG7,0))</f>
        <v>44409</v>
      </c>
      <c r="CI7" s="222">
        <f t="shared" ref="CI7:CI31" si="8">BS7</f>
        <v>44662</v>
      </c>
      <c r="CJ7" s="222">
        <f t="shared" ref="CJ7:CJ31" si="9">IF(DAY(CI7)&lt;=15,DATE(YEAR(CI7),MONTH(CI7),1),EOMONTH(CI7,0))</f>
        <v>44652</v>
      </c>
      <c r="CK7" s="149" t="s">
        <v>829</v>
      </c>
    </row>
    <row r="8" spans="1:89" ht="31" customHeight="1" thickBot="1">
      <c r="A8" s="308" t="s">
        <v>65</v>
      </c>
      <c r="B8" s="131" t="s">
        <v>825</v>
      </c>
      <c r="C8" s="132" t="s">
        <v>826</v>
      </c>
      <c r="D8" s="133" t="str">
        <f t="shared" ca="1" si="1"/>
        <v>À venir</v>
      </c>
      <c r="E8" s="245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303">
        <f>BT8</f>
        <v>47583</v>
      </c>
      <c r="BF8" s="149"/>
      <c r="BG8" s="149"/>
      <c r="BH8" s="149"/>
      <c r="BI8" s="149"/>
      <c r="BJ8" s="149"/>
      <c r="BK8" s="149"/>
      <c r="BL8" s="146"/>
      <c r="BM8" s="149"/>
      <c r="BN8" s="275" t="s">
        <v>824</v>
      </c>
      <c r="BO8" s="221" t="s">
        <v>66</v>
      </c>
      <c r="BP8" s="181" t="s">
        <v>830</v>
      </c>
      <c r="BQ8" s="211" t="s">
        <v>830</v>
      </c>
      <c r="BR8" s="181" t="s">
        <v>50</v>
      </c>
      <c r="BS8" s="216">
        <v>46123</v>
      </c>
      <c r="BT8" s="216">
        <v>47583</v>
      </c>
      <c r="BU8" s="213">
        <f>IF(DAY(BS8)&lt;=15,DATE(YEAR(BS8),MONTH(BS8),1),EOMONTH(BS8,0))</f>
        <v>46113</v>
      </c>
      <c r="BV8" s="213">
        <f>IF(DAY(BT8)&lt;=15,DATE(YEAR(BT8),MONTH(BT8),1),EOMONTH(BT8,0))</f>
        <v>47574</v>
      </c>
      <c r="BW8" s="169" t="s">
        <v>697</v>
      </c>
      <c r="BX8" s="328" t="s">
        <v>828</v>
      </c>
      <c r="BY8" s="170"/>
      <c r="BZ8" s="379" t="s">
        <v>10</v>
      </c>
      <c r="CA8" s="374" t="s">
        <v>11</v>
      </c>
      <c r="CB8" s="174"/>
      <c r="CC8" s="276">
        <f>CE8-152</f>
        <v>45809</v>
      </c>
      <c r="CD8" s="277">
        <f>IF(DAY(CC8)&lt;=15,DATE(YEAR(CC8),MONTH(CC8),1),EOMONTH(CC8,0))</f>
        <v>45809</v>
      </c>
      <c r="CE8" s="277">
        <v>45961</v>
      </c>
      <c r="CF8" s="277">
        <f>IF(DAY(CE8)&lt;=15,DATE(YEAR(CE8),MONTH(CE8),1),EOMONTH(CE8,0))</f>
        <v>45961</v>
      </c>
      <c r="CG8" s="278">
        <f>CI8-270</f>
        <v>45853</v>
      </c>
      <c r="CH8" s="277">
        <v>45962</v>
      </c>
      <c r="CI8" s="278">
        <f>BS8</f>
        <v>46123</v>
      </c>
      <c r="CJ8" s="277">
        <f>IF(DAY(CI8)&lt;=15,DATE(YEAR(CI8),MONTH(CI8),1),EOMONTH(CI8,0))</f>
        <v>46113</v>
      </c>
      <c r="CK8" s="149" t="s">
        <v>829</v>
      </c>
    </row>
    <row r="9" spans="1:89" ht="31" customHeight="1">
      <c r="A9" s="308" t="s">
        <v>831</v>
      </c>
      <c r="B9" s="131" t="s">
        <v>825</v>
      </c>
      <c r="C9" s="132" t="s">
        <v>832</v>
      </c>
      <c r="D9" s="133" t="str">
        <f t="shared" ca="1" si="1"/>
        <v>En cours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303">
        <f t="shared" si="2"/>
        <v>46280</v>
      </c>
      <c r="BF9" s="149"/>
      <c r="BG9" s="149"/>
      <c r="BH9" s="149"/>
      <c r="BI9" s="149"/>
      <c r="BJ9" s="149"/>
      <c r="BK9" s="149"/>
      <c r="BL9" s="146"/>
      <c r="BM9" s="149"/>
      <c r="BN9" s="215" t="s">
        <v>833</v>
      </c>
      <c r="BO9" s="221" t="s">
        <v>831</v>
      </c>
      <c r="BP9" s="181" t="s">
        <v>830</v>
      </c>
      <c r="BQ9" s="211" t="s">
        <v>830</v>
      </c>
      <c r="BR9" s="172" t="s">
        <v>95</v>
      </c>
      <c r="BS9" s="173">
        <v>44820</v>
      </c>
      <c r="BT9" s="173">
        <v>46280</v>
      </c>
      <c r="BU9" s="213">
        <f t="shared" si="3"/>
        <v>44834</v>
      </c>
      <c r="BV9" s="213">
        <f t="shared" si="4"/>
        <v>46266</v>
      </c>
      <c r="BW9" s="169" t="s">
        <v>697</v>
      </c>
      <c r="BX9" s="328" t="s">
        <v>834</v>
      </c>
      <c r="BY9" s="170"/>
      <c r="BZ9" s="379" t="s">
        <v>10</v>
      </c>
      <c r="CA9" s="374"/>
      <c r="CB9" s="174"/>
      <c r="CC9" s="222"/>
      <c r="CD9" s="222">
        <f t="shared" si="5"/>
        <v>1</v>
      </c>
      <c r="CE9" s="222"/>
      <c r="CF9" s="222">
        <f t="shared" si="6"/>
        <v>1</v>
      </c>
      <c r="CG9" s="222">
        <f>CI9-180</f>
        <v>44640</v>
      </c>
      <c r="CH9" s="222">
        <f t="shared" si="7"/>
        <v>44651</v>
      </c>
      <c r="CI9" s="222">
        <f t="shared" si="8"/>
        <v>44820</v>
      </c>
      <c r="CJ9" s="222">
        <f t="shared" si="9"/>
        <v>44834</v>
      </c>
      <c r="CK9" s="149" t="s">
        <v>829</v>
      </c>
    </row>
    <row r="10" spans="1:89" ht="31" customHeight="1">
      <c r="A10" s="308" t="s">
        <v>835</v>
      </c>
      <c r="B10" s="131" t="s">
        <v>825</v>
      </c>
      <c r="C10" s="132" t="s">
        <v>832</v>
      </c>
      <c r="D10" s="133" t="str">
        <f t="shared" ca="1" si="1"/>
        <v>En cours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2"/>
        <v>46633</v>
      </c>
      <c r="BF10" s="149"/>
      <c r="BG10" s="149"/>
      <c r="BH10" s="149"/>
      <c r="BI10" s="149"/>
      <c r="BJ10" s="149"/>
      <c r="BK10" s="149"/>
      <c r="BL10" s="146"/>
      <c r="BM10" s="149"/>
      <c r="BN10" s="221" t="s">
        <v>831</v>
      </c>
      <c r="BO10" s="221" t="s">
        <v>835</v>
      </c>
      <c r="BP10" s="181" t="s">
        <v>830</v>
      </c>
      <c r="BQ10" s="211" t="s">
        <v>830</v>
      </c>
      <c r="BR10" s="172" t="s">
        <v>63</v>
      </c>
      <c r="BS10" s="173">
        <v>45173</v>
      </c>
      <c r="BT10" s="173">
        <f>BS10+1460</f>
        <v>46633</v>
      </c>
      <c r="BU10" s="213">
        <f t="shared" si="3"/>
        <v>45170</v>
      </c>
      <c r="BV10" s="213">
        <f t="shared" si="4"/>
        <v>46631</v>
      </c>
      <c r="BW10" s="169" t="s">
        <v>697</v>
      </c>
      <c r="BX10" s="328" t="s">
        <v>834</v>
      </c>
      <c r="BY10" s="170"/>
      <c r="BZ10" s="379" t="s">
        <v>10</v>
      </c>
      <c r="CA10" s="374"/>
      <c r="CB10" s="174"/>
      <c r="CC10" s="222">
        <f>CE10-120</f>
        <v>44903</v>
      </c>
      <c r="CD10" s="222">
        <f t="shared" si="5"/>
        <v>44896</v>
      </c>
      <c r="CE10" s="222">
        <f>CG10</f>
        <v>45023</v>
      </c>
      <c r="CF10" s="222">
        <f t="shared" si="6"/>
        <v>45017</v>
      </c>
      <c r="CG10" s="222">
        <f>CI10-150</f>
        <v>45023</v>
      </c>
      <c r="CH10" s="222">
        <f t="shared" si="7"/>
        <v>45017</v>
      </c>
      <c r="CI10" s="222">
        <f t="shared" si="8"/>
        <v>45173</v>
      </c>
      <c r="CJ10" s="222">
        <f t="shared" si="9"/>
        <v>45170</v>
      </c>
      <c r="CK10" s="149" t="s">
        <v>829</v>
      </c>
    </row>
    <row r="11" spans="1:89" ht="31" customHeight="1">
      <c r="A11" s="308" t="s">
        <v>65</v>
      </c>
      <c r="B11" s="131" t="s">
        <v>825</v>
      </c>
      <c r="C11" s="132" t="s">
        <v>832</v>
      </c>
      <c r="D11" s="133" t="str">
        <f t="shared" ca="1" si="1"/>
        <v>À venir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 t="shared" si="2"/>
        <v>48093</v>
      </c>
      <c r="BF11" s="149"/>
      <c r="BG11" s="149"/>
      <c r="BH11" s="149"/>
      <c r="BI11" s="149"/>
      <c r="BJ11" s="149"/>
      <c r="BK11" s="149"/>
      <c r="BL11" s="146"/>
      <c r="BM11" s="149"/>
      <c r="BN11" s="221" t="s">
        <v>835</v>
      </c>
      <c r="BO11" s="221"/>
      <c r="BP11" s="181" t="s">
        <v>830</v>
      </c>
      <c r="BQ11" s="273"/>
      <c r="BR11" s="172"/>
      <c r="BS11" s="173">
        <f>BT10</f>
        <v>46633</v>
      </c>
      <c r="BT11" s="173">
        <f>BS11+1460</f>
        <v>48093</v>
      </c>
      <c r="BU11" s="213">
        <f t="shared" ref="BU11" si="10">IF(DAY(BS11)&lt;=15,DATE(YEAR(BS11),MONTH(BS11),1),EOMONTH(BS11,0))</f>
        <v>46631</v>
      </c>
      <c r="BV11" s="213">
        <f t="shared" ref="BV11" si="11">IF(DAY(BT11)&lt;=15,DATE(YEAR(BT11),MONTH(BT11),1),EOMONTH(BT11,0))</f>
        <v>48092</v>
      </c>
      <c r="BW11" s="169"/>
      <c r="BX11" s="328"/>
      <c r="BY11" s="170"/>
      <c r="BZ11" s="379"/>
      <c r="CA11" s="374"/>
      <c r="CB11" s="174"/>
      <c r="CC11" s="222">
        <f>CE11-120</f>
        <v>46363</v>
      </c>
      <c r="CD11" s="222">
        <f t="shared" ref="CD11" si="12">IF(DAY(CC11)&lt;=15,DATE(YEAR(CC11),MONTH(CC11),1),EOMONTH(CC11,0))</f>
        <v>46357</v>
      </c>
      <c r="CE11" s="222">
        <f>CG11</f>
        <v>46483</v>
      </c>
      <c r="CF11" s="222">
        <f t="shared" ref="CF11" si="13">IF(DAY(CE11)&lt;=15,DATE(YEAR(CE11),MONTH(CE11),1),EOMONTH(CE11,0))</f>
        <v>46478</v>
      </c>
      <c r="CG11" s="222">
        <f>CI11-150</f>
        <v>46483</v>
      </c>
      <c r="CH11" s="222">
        <f t="shared" ref="CH11" si="14">IF(DAY(CG11)&lt;=15,DATE(YEAR(CG11),MONTH(CG11),1),EOMONTH(CG11,0))</f>
        <v>46478</v>
      </c>
      <c r="CI11" s="222">
        <f t="shared" ref="CI11" si="15">BS11</f>
        <v>46633</v>
      </c>
      <c r="CJ11" s="222">
        <f t="shared" ref="CJ11" si="16">IF(DAY(CI11)&lt;=15,DATE(YEAR(CI11),MONTH(CI11),1),EOMONTH(CI11,0))</f>
        <v>46631</v>
      </c>
    </row>
    <row r="12" spans="1:89" ht="31" customHeight="1">
      <c r="A12" s="308" t="s">
        <v>836</v>
      </c>
      <c r="B12" s="131" t="s">
        <v>825</v>
      </c>
      <c r="C12" s="132" t="s">
        <v>837</v>
      </c>
      <c r="D12" s="133" t="str">
        <f t="shared" ca="1" si="1"/>
        <v>En cours</v>
      </c>
      <c r="E12" s="245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303">
        <f t="shared" si="2"/>
        <v>46085</v>
      </c>
      <c r="BF12" s="149"/>
      <c r="BG12" s="149"/>
      <c r="BH12" s="149"/>
      <c r="BI12" s="149"/>
      <c r="BJ12" s="149"/>
      <c r="BK12" s="149"/>
      <c r="BL12" s="146"/>
      <c r="BM12" s="149"/>
      <c r="BN12" s="215" t="s">
        <v>838</v>
      </c>
      <c r="BO12" s="221" t="s">
        <v>836</v>
      </c>
      <c r="BP12" s="272" t="s">
        <v>839</v>
      </c>
      <c r="BQ12" s="273"/>
      <c r="BR12" s="172" t="s">
        <v>63</v>
      </c>
      <c r="BS12" s="173">
        <v>44489</v>
      </c>
      <c r="BT12" s="173">
        <v>46085</v>
      </c>
      <c r="BU12" s="213">
        <f t="shared" si="3"/>
        <v>44500</v>
      </c>
      <c r="BV12" s="213">
        <f t="shared" si="4"/>
        <v>46082</v>
      </c>
      <c r="BW12" s="169" t="s">
        <v>4</v>
      </c>
      <c r="BX12" s="328" t="s">
        <v>840</v>
      </c>
      <c r="BY12" s="170" t="s">
        <v>17</v>
      </c>
      <c r="BZ12" s="379" t="s">
        <v>10</v>
      </c>
      <c r="CA12" s="374"/>
      <c r="CB12" s="174"/>
      <c r="CC12" s="222">
        <f>CE12-320</f>
        <v>43899</v>
      </c>
      <c r="CD12" s="222">
        <f t="shared" si="5"/>
        <v>43891</v>
      </c>
      <c r="CE12" s="222">
        <f>CG12</f>
        <v>44219</v>
      </c>
      <c r="CF12" s="222">
        <f t="shared" si="6"/>
        <v>44227</v>
      </c>
      <c r="CG12" s="222">
        <f>CI12-270</f>
        <v>44219</v>
      </c>
      <c r="CH12" s="222">
        <f t="shared" si="7"/>
        <v>44227</v>
      </c>
      <c r="CI12" s="222">
        <f t="shared" si="8"/>
        <v>44489</v>
      </c>
      <c r="CJ12" s="222">
        <f t="shared" si="9"/>
        <v>44500</v>
      </c>
      <c r="CK12" s="149" t="s">
        <v>841</v>
      </c>
    </row>
    <row r="13" spans="1:89" ht="43" customHeight="1">
      <c r="A13" s="308" t="s">
        <v>842</v>
      </c>
      <c r="B13" s="308" t="s">
        <v>825</v>
      </c>
      <c r="C13" s="308" t="s">
        <v>843</v>
      </c>
      <c r="D13" s="133" t="str">
        <f t="shared" ca="1" si="1"/>
        <v>À venir</v>
      </c>
      <c r="E13" s="245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303">
        <f t="shared" si="2"/>
        <v>47545.000243055554</v>
      </c>
      <c r="BF13" s="149"/>
      <c r="BG13" s="149"/>
      <c r="BH13" s="149"/>
      <c r="BI13" s="149"/>
      <c r="BJ13" s="149"/>
      <c r="BK13" s="149"/>
      <c r="BL13" s="146"/>
      <c r="BM13" s="149"/>
      <c r="BN13" s="221" t="s">
        <v>836</v>
      </c>
      <c r="BO13" s="221" t="s">
        <v>842</v>
      </c>
      <c r="BP13" s="272" t="s">
        <v>839</v>
      </c>
      <c r="BQ13" s="273"/>
      <c r="BR13" s="172"/>
      <c r="BS13" s="385">
        <v>46085.000243055554</v>
      </c>
      <c r="BT13" s="385">
        <v>47545.000243055554</v>
      </c>
      <c r="BU13" s="213">
        <f t="shared" ref="BU13" si="17">IF(DAY(BS13)&lt;=15,DATE(YEAR(BS13),MONTH(BS13),1),EOMONTH(BS13,0))</f>
        <v>46082</v>
      </c>
      <c r="BV13" s="213">
        <f t="shared" ref="BV13" si="18">IF(DAY(BT13)&lt;=15,DATE(YEAR(BT13),MONTH(BT13),1),EOMONTH(BT13,0))</f>
        <v>47543</v>
      </c>
      <c r="BW13" s="169"/>
      <c r="BX13" s="328"/>
      <c r="BY13" s="170" t="s">
        <v>19</v>
      </c>
      <c r="BZ13" s="379"/>
      <c r="CA13" s="374"/>
      <c r="CB13" s="174"/>
      <c r="CC13" s="222">
        <f t="shared" ref="CC13:CC14" si="19">CE13-320</f>
        <v>45495.000243055554</v>
      </c>
      <c r="CD13" s="222">
        <f t="shared" ref="CD13:CD14" si="20">IF(DAY(CC13)&lt;=15,DATE(YEAR(CC13),MONTH(CC13),1),EOMONTH(CC13,0))</f>
        <v>45504</v>
      </c>
      <c r="CE13" s="222">
        <f t="shared" ref="CE13:CE14" si="21">CG13</f>
        <v>45815.000243055554</v>
      </c>
      <c r="CF13" s="222">
        <f t="shared" ref="CF13:CF14" si="22">IF(DAY(CE13)&lt;=15,DATE(YEAR(CE13),MONTH(CE13),1),EOMONTH(CE13,0))</f>
        <v>45809</v>
      </c>
      <c r="CG13" s="222">
        <f t="shared" ref="CG13:CG14" si="23">CI13-270</f>
        <v>45815.000243055554</v>
      </c>
      <c r="CH13" s="222">
        <f t="shared" ref="CH13:CH14" si="24">IF(DAY(CG13)&lt;=15,DATE(YEAR(CG13),MONTH(CG13),1),EOMONTH(CG13,0))</f>
        <v>45809</v>
      </c>
      <c r="CI13" s="222">
        <f t="shared" ref="CI13:CI14" si="25">BS13</f>
        <v>46085.000243055554</v>
      </c>
      <c r="CJ13" s="222">
        <f t="shared" ref="CJ13:CJ14" si="26">IF(DAY(CI13)&lt;=15,DATE(YEAR(CI13),MONTH(CI13),1),EOMONTH(CI13,0))</f>
        <v>46082</v>
      </c>
      <c r="CK13" s="149" t="s">
        <v>841</v>
      </c>
    </row>
    <row r="14" spans="1:89" ht="43" customHeight="1">
      <c r="A14" s="308" t="s">
        <v>844</v>
      </c>
      <c r="B14" s="308" t="s">
        <v>825</v>
      </c>
      <c r="C14" s="308" t="s">
        <v>845</v>
      </c>
      <c r="D14" s="133" t="str">
        <f t="shared" ca="1" si="1"/>
        <v>À venir</v>
      </c>
      <c r="E14" s="245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303">
        <f t="shared" si="2"/>
        <v>47545.000243055554</v>
      </c>
      <c r="BF14" s="149"/>
      <c r="BG14" s="149"/>
      <c r="BH14" s="149"/>
      <c r="BI14" s="149"/>
      <c r="BJ14" s="149"/>
      <c r="BK14" s="149"/>
      <c r="BL14" s="146"/>
      <c r="BM14" s="149"/>
      <c r="BN14" s="221" t="s">
        <v>836</v>
      </c>
      <c r="BO14" s="221" t="s">
        <v>844</v>
      </c>
      <c r="BP14" s="272" t="s">
        <v>839</v>
      </c>
      <c r="BQ14" s="211"/>
      <c r="BR14" s="172" t="s">
        <v>63</v>
      </c>
      <c r="BS14" s="385">
        <v>46085.000243055554</v>
      </c>
      <c r="BT14" s="385">
        <v>47545.000243055554</v>
      </c>
      <c r="BU14" s="213">
        <f t="shared" si="3"/>
        <v>46082</v>
      </c>
      <c r="BV14" s="213">
        <f t="shared" si="4"/>
        <v>47543</v>
      </c>
      <c r="BW14" s="169" t="s">
        <v>4</v>
      </c>
      <c r="BX14" s="328" t="s">
        <v>840</v>
      </c>
      <c r="BY14" s="170" t="s">
        <v>19</v>
      </c>
      <c r="BZ14" s="379" t="s">
        <v>10</v>
      </c>
      <c r="CA14" s="374"/>
      <c r="CB14" s="174"/>
      <c r="CC14" s="222">
        <f t="shared" si="19"/>
        <v>45495.000243055554</v>
      </c>
      <c r="CD14" s="222">
        <f t="shared" si="20"/>
        <v>45504</v>
      </c>
      <c r="CE14" s="222">
        <f t="shared" si="21"/>
        <v>45815.000243055554</v>
      </c>
      <c r="CF14" s="222">
        <f t="shared" si="22"/>
        <v>45809</v>
      </c>
      <c r="CG14" s="222">
        <f t="shared" si="23"/>
        <v>45815.000243055554</v>
      </c>
      <c r="CH14" s="222">
        <f t="shared" si="24"/>
        <v>45809</v>
      </c>
      <c r="CI14" s="222">
        <f t="shared" si="25"/>
        <v>46085.000243055554</v>
      </c>
      <c r="CJ14" s="222">
        <f t="shared" si="26"/>
        <v>46082</v>
      </c>
      <c r="CK14" s="149" t="s">
        <v>841</v>
      </c>
    </row>
    <row r="15" spans="1:89" ht="31" customHeight="1">
      <c r="A15" s="308" t="s">
        <v>846</v>
      </c>
      <c r="B15" s="131" t="s">
        <v>825</v>
      </c>
      <c r="C15" s="132" t="s">
        <v>847</v>
      </c>
      <c r="D15" s="133" t="str">
        <f t="shared" ca="1" si="1"/>
        <v>En cours</v>
      </c>
      <c r="E15" s="245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303">
        <f t="shared" si="2"/>
        <v>46616</v>
      </c>
      <c r="BF15" s="149"/>
      <c r="BG15" s="149"/>
      <c r="BH15" s="149"/>
      <c r="BI15" s="149"/>
      <c r="BJ15" s="149"/>
      <c r="BK15" s="149"/>
      <c r="BL15" s="146"/>
      <c r="BM15" s="149"/>
      <c r="BN15" s="215" t="s">
        <v>848</v>
      </c>
      <c r="BO15" s="221" t="s">
        <v>846</v>
      </c>
      <c r="BP15" s="181" t="s">
        <v>830</v>
      </c>
      <c r="BQ15" s="172" t="s">
        <v>849</v>
      </c>
      <c r="BR15" s="172" t="s">
        <v>63</v>
      </c>
      <c r="BS15" s="173">
        <v>45191</v>
      </c>
      <c r="BT15" s="173">
        <v>46616</v>
      </c>
      <c r="BU15" s="213">
        <f t="shared" si="3"/>
        <v>45199</v>
      </c>
      <c r="BV15" s="213">
        <f t="shared" si="4"/>
        <v>46630</v>
      </c>
      <c r="BW15" s="169" t="s">
        <v>4</v>
      </c>
      <c r="BX15" s="329" t="s">
        <v>850</v>
      </c>
      <c r="BY15" s="170"/>
      <c r="BZ15" s="379" t="s">
        <v>10</v>
      </c>
      <c r="CA15" s="374"/>
      <c r="CB15" s="174"/>
      <c r="CC15" s="222">
        <f>CE15-60</f>
        <v>44921</v>
      </c>
      <c r="CD15" s="222">
        <f t="shared" si="5"/>
        <v>44926</v>
      </c>
      <c r="CE15" s="222">
        <f>CG15</f>
        <v>44981</v>
      </c>
      <c r="CF15" s="222">
        <f t="shared" si="6"/>
        <v>44985</v>
      </c>
      <c r="CG15" s="222">
        <f>CI15-210</f>
        <v>44981</v>
      </c>
      <c r="CH15" s="222">
        <f t="shared" si="7"/>
        <v>44985</v>
      </c>
      <c r="CI15" s="222">
        <f t="shared" si="8"/>
        <v>45191</v>
      </c>
      <c r="CJ15" s="222">
        <f t="shared" si="9"/>
        <v>45199</v>
      </c>
      <c r="CK15" s="149" t="s">
        <v>829</v>
      </c>
    </row>
    <row r="16" spans="1:89" ht="31" customHeight="1">
      <c r="A16" s="308" t="s">
        <v>851</v>
      </c>
      <c r="B16" s="131" t="s">
        <v>825</v>
      </c>
      <c r="C16" s="132" t="s">
        <v>852</v>
      </c>
      <c r="D16" s="133" t="str">
        <f t="shared" ca="1" si="1"/>
        <v>En cours</v>
      </c>
      <c r="E16" s="245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303">
        <f t="shared" si="2"/>
        <v>46872</v>
      </c>
      <c r="BF16" s="149"/>
      <c r="BG16" s="149"/>
      <c r="BH16" s="149"/>
      <c r="BI16" s="149"/>
      <c r="BJ16" s="149"/>
      <c r="BK16" s="149"/>
      <c r="BL16" s="146"/>
      <c r="BM16" s="149"/>
      <c r="BN16" s="215" t="s">
        <v>853</v>
      </c>
      <c r="BO16" s="221" t="s">
        <v>851</v>
      </c>
      <c r="BP16" s="181" t="s">
        <v>830</v>
      </c>
      <c r="BQ16" s="211" t="s">
        <v>830</v>
      </c>
      <c r="BR16" s="181" t="s">
        <v>63</v>
      </c>
      <c r="BS16" s="216">
        <v>45412</v>
      </c>
      <c r="BT16" s="216">
        <v>46872</v>
      </c>
      <c r="BU16" s="213">
        <f t="shared" si="3"/>
        <v>45412</v>
      </c>
      <c r="BV16" s="213">
        <f t="shared" si="4"/>
        <v>46873</v>
      </c>
      <c r="BW16" s="169" t="s">
        <v>697</v>
      </c>
      <c r="BX16" s="328" t="s">
        <v>854</v>
      </c>
      <c r="BY16" s="170" t="s">
        <v>19</v>
      </c>
      <c r="BZ16" s="379" t="s">
        <v>10</v>
      </c>
      <c r="CA16" s="374"/>
      <c r="CB16" s="174" t="s">
        <v>10</v>
      </c>
      <c r="CC16" s="222">
        <f>CE16-60</f>
        <v>45112</v>
      </c>
      <c r="CD16" s="222">
        <f t="shared" si="5"/>
        <v>45108</v>
      </c>
      <c r="CE16" s="222">
        <f>CG16</f>
        <v>45172</v>
      </c>
      <c r="CF16" s="222">
        <f t="shared" si="6"/>
        <v>45170</v>
      </c>
      <c r="CG16" s="222">
        <f>CI16-240</f>
        <v>45172</v>
      </c>
      <c r="CH16" s="222">
        <f t="shared" si="7"/>
        <v>45170</v>
      </c>
      <c r="CI16" s="222">
        <f t="shared" si="8"/>
        <v>45412</v>
      </c>
      <c r="CJ16" s="222">
        <f t="shared" si="9"/>
        <v>45412</v>
      </c>
      <c r="CK16" s="149" t="s">
        <v>829</v>
      </c>
    </row>
    <row r="17" spans="1:89" ht="31" customHeight="1">
      <c r="A17" s="308" t="s">
        <v>855</v>
      </c>
      <c r="B17" s="131" t="s">
        <v>825</v>
      </c>
      <c r="C17" s="132" t="s">
        <v>856</v>
      </c>
      <c r="D17" s="133" t="str">
        <f t="shared" ca="1" si="1"/>
        <v>En cours</v>
      </c>
      <c r="E17" s="245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303">
        <f t="shared" si="2"/>
        <v>46825</v>
      </c>
      <c r="BF17" s="149"/>
      <c r="BG17" s="149"/>
      <c r="BH17" s="149"/>
      <c r="BI17" s="149"/>
      <c r="BJ17" s="149"/>
      <c r="BK17" s="149"/>
      <c r="BL17" s="146"/>
      <c r="BM17" s="149"/>
      <c r="BN17" s="215" t="s">
        <v>857</v>
      </c>
      <c r="BO17" s="221" t="s">
        <v>855</v>
      </c>
      <c r="BP17" s="181" t="s">
        <v>830</v>
      </c>
      <c r="BQ17" s="211" t="s">
        <v>830</v>
      </c>
      <c r="BR17" s="181" t="s">
        <v>50</v>
      </c>
      <c r="BS17" s="216">
        <v>45365</v>
      </c>
      <c r="BT17" s="216">
        <f>BS17+1460</f>
        <v>46825</v>
      </c>
      <c r="BU17" s="213">
        <f t="shared" si="3"/>
        <v>45352</v>
      </c>
      <c r="BV17" s="213">
        <f t="shared" si="4"/>
        <v>46813</v>
      </c>
      <c r="BW17" s="169" t="s">
        <v>697</v>
      </c>
      <c r="BX17" s="328" t="s">
        <v>858</v>
      </c>
      <c r="BY17" s="170"/>
      <c r="BZ17" s="379" t="s">
        <v>10</v>
      </c>
      <c r="CA17" s="374"/>
      <c r="CB17" s="174" t="s">
        <v>10</v>
      </c>
      <c r="CC17" s="222"/>
      <c r="CD17" s="222">
        <f t="shared" si="5"/>
        <v>1</v>
      </c>
      <c r="CE17" s="222"/>
      <c r="CF17" s="222">
        <f t="shared" si="6"/>
        <v>1</v>
      </c>
      <c r="CG17" s="222">
        <f>CI17-240</f>
        <v>45125</v>
      </c>
      <c r="CH17" s="222">
        <f t="shared" si="7"/>
        <v>45138</v>
      </c>
      <c r="CI17" s="222">
        <f t="shared" si="8"/>
        <v>45365</v>
      </c>
      <c r="CJ17" s="222">
        <f t="shared" si="9"/>
        <v>45352</v>
      </c>
      <c r="CK17" s="149" t="s">
        <v>829</v>
      </c>
    </row>
    <row r="18" spans="1:89" ht="31" customHeight="1">
      <c r="A18" s="308" t="s">
        <v>859</v>
      </c>
      <c r="B18" s="131" t="s">
        <v>825</v>
      </c>
      <c r="C18" s="132" t="s">
        <v>860</v>
      </c>
      <c r="D18" s="133" t="str">
        <f t="shared" ca="1" si="1"/>
        <v>En cours</v>
      </c>
      <c r="E18" s="245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303">
        <f t="shared" si="2"/>
        <v>46982</v>
      </c>
      <c r="BF18" s="149"/>
      <c r="BG18" s="149"/>
      <c r="BH18" s="149"/>
      <c r="BI18" s="149"/>
      <c r="BJ18" s="149"/>
      <c r="BK18" s="149"/>
      <c r="BL18" s="146"/>
      <c r="BM18" s="149"/>
      <c r="BN18" s="215" t="s">
        <v>861</v>
      </c>
      <c r="BO18" s="221" t="s">
        <v>859</v>
      </c>
      <c r="BP18" s="272" t="s">
        <v>839</v>
      </c>
      <c r="BQ18" s="211" t="s">
        <v>830</v>
      </c>
      <c r="BR18" s="257" t="s">
        <v>63</v>
      </c>
      <c r="BS18" s="216">
        <v>45520</v>
      </c>
      <c r="BT18" s="216">
        <v>46982</v>
      </c>
      <c r="BU18" s="213">
        <f t="shared" si="3"/>
        <v>45535</v>
      </c>
      <c r="BV18" s="213">
        <f t="shared" si="4"/>
        <v>46996</v>
      </c>
      <c r="BW18" s="169" t="s">
        <v>4</v>
      </c>
      <c r="BX18" s="328" t="s">
        <v>862</v>
      </c>
      <c r="BY18" s="170"/>
      <c r="BZ18" s="379" t="s">
        <v>10</v>
      </c>
      <c r="CA18" s="374"/>
      <c r="CB18" s="174" t="s">
        <v>10</v>
      </c>
      <c r="CC18" s="222">
        <f t="shared" ref="CC18:CC19" si="27">CE18-320</f>
        <v>44930</v>
      </c>
      <c r="CD18" s="222">
        <f t="shared" ref="CD18:CD19" si="28">IF(DAY(CC18)&lt;=15,DATE(YEAR(CC18),MONTH(CC18),1),EOMONTH(CC18,0))</f>
        <v>44927</v>
      </c>
      <c r="CE18" s="222">
        <f t="shared" ref="CE18:CE19" si="29">CG18</f>
        <v>45250</v>
      </c>
      <c r="CF18" s="222">
        <f t="shared" ref="CF18:CF19" si="30">IF(DAY(CE18)&lt;=15,DATE(YEAR(CE18),MONTH(CE18),1),EOMONTH(CE18,0))</f>
        <v>45260</v>
      </c>
      <c r="CG18" s="222">
        <f t="shared" ref="CG18:CG19" si="31">CI18-270</f>
        <v>45250</v>
      </c>
      <c r="CH18" s="222">
        <f t="shared" ref="CH18:CH19" si="32">IF(DAY(CG18)&lt;=15,DATE(YEAR(CG18),MONTH(CG18),1),EOMONTH(CG18,0))</f>
        <v>45260</v>
      </c>
      <c r="CI18" s="222">
        <f t="shared" ref="CI18:CI19" si="33">BS18</f>
        <v>45520</v>
      </c>
      <c r="CJ18" s="222">
        <f t="shared" ref="CJ18:CJ19" si="34">IF(DAY(CI18)&lt;=15,DATE(YEAR(CI18),MONTH(CI18),1),EOMONTH(CI18,0))</f>
        <v>45535</v>
      </c>
      <c r="CK18" s="149" t="s">
        <v>841</v>
      </c>
    </row>
    <row r="19" spans="1:89" ht="31" hidden="1" customHeight="1">
      <c r="A19" s="363" t="s">
        <v>863</v>
      </c>
      <c r="B19" s="131" t="s">
        <v>864</v>
      </c>
      <c r="C19" s="132" t="s">
        <v>865</v>
      </c>
      <c r="D19" s="133" t="str">
        <f t="shared" ca="1" si="1"/>
        <v>En cours</v>
      </c>
      <c r="E19" s="245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303">
        <f t="shared" si="2"/>
        <v>46046</v>
      </c>
      <c r="BF19" s="149"/>
      <c r="BG19" s="149"/>
      <c r="BH19" s="149"/>
      <c r="BI19" s="149"/>
      <c r="BJ19" s="149"/>
      <c r="BK19" s="149"/>
      <c r="BL19" s="146"/>
      <c r="BM19" s="149"/>
      <c r="BN19" s="215" t="s">
        <v>866</v>
      </c>
      <c r="BO19" s="335" t="s">
        <v>866</v>
      </c>
      <c r="BP19" s="272" t="s">
        <v>839</v>
      </c>
      <c r="BQ19" s="211" t="s">
        <v>830</v>
      </c>
      <c r="BR19" s="181"/>
      <c r="BS19" s="216">
        <v>44586</v>
      </c>
      <c r="BT19" s="216">
        <v>46046</v>
      </c>
      <c r="BU19" s="213">
        <f t="shared" si="3"/>
        <v>44592</v>
      </c>
      <c r="BV19" s="213">
        <f t="shared" si="4"/>
        <v>46053</v>
      </c>
      <c r="BW19" s="169"/>
      <c r="BX19" s="328" t="s">
        <v>867</v>
      </c>
      <c r="BY19" s="170" t="s">
        <v>12</v>
      </c>
      <c r="BZ19" s="379"/>
      <c r="CA19" s="374"/>
      <c r="CB19" s="174"/>
      <c r="CC19" s="222">
        <f t="shared" si="27"/>
        <v>43996</v>
      </c>
      <c r="CD19" s="222">
        <f t="shared" si="28"/>
        <v>43983</v>
      </c>
      <c r="CE19" s="222">
        <f t="shared" si="29"/>
        <v>44316</v>
      </c>
      <c r="CF19" s="222">
        <f t="shared" si="30"/>
        <v>44316</v>
      </c>
      <c r="CG19" s="222">
        <f t="shared" si="31"/>
        <v>44316</v>
      </c>
      <c r="CH19" s="222">
        <f t="shared" si="32"/>
        <v>44316</v>
      </c>
      <c r="CI19" s="222">
        <f t="shared" si="33"/>
        <v>44586</v>
      </c>
      <c r="CJ19" s="222">
        <f t="shared" si="34"/>
        <v>44592</v>
      </c>
      <c r="CK19" s="149" t="s">
        <v>841</v>
      </c>
    </row>
    <row r="20" spans="1:89" ht="31" hidden="1" customHeight="1">
      <c r="A20" s="363" t="s">
        <v>868</v>
      </c>
      <c r="B20" s="131" t="s">
        <v>864</v>
      </c>
      <c r="C20" s="132" t="s">
        <v>869</v>
      </c>
      <c r="D20" s="133" t="str">
        <f t="shared" ca="1" si="1"/>
        <v>En cours</v>
      </c>
      <c r="E20" s="245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303">
        <f t="shared" si="2"/>
        <v>46614</v>
      </c>
      <c r="BF20" s="149"/>
      <c r="BG20" s="149"/>
      <c r="BH20" s="149"/>
      <c r="BI20" s="149"/>
      <c r="BJ20" s="149"/>
      <c r="BK20" s="149"/>
      <c r="BL20" s="146"/>
      <c r="BM20" s="149"/>
      <c r="BN20" s="215" t="s">
        <v>870</v>
      </c>
      <c r="BO20" s="335" t="s">
        <v>870</v>
      </c>
      <c r="BP20" s="181" t="s">
        <v>830</v>
      </c>
      <c r="BQ20" s="211" t="s">
        <v>830</v>
      </c>
      <c r="BR20" s="181"/>
      <c r="BS20" s="216">
        <v>45154</v>
      </c>
      <c r="BT20" s="216">
        <v>46614</v>
      </c>
      <c r="BU20" s="213">
        <f t="shared" si="3"/>
        <v>45169</v>
      </c>
      <c r="BV20" s="213">
        <f t="shared" si="4"/>
        <v>46600</v>
      </c>
      <c r="BW20" s="169"/>
      <c r="BX20" s="328" t="s">
        <v>871</v>
      </c>
      <c r="BY20" s="170" t="s">
        <v>12</v>
      </c>
      <c r="BZ20" s="374"/>
      <c r="CA20" s="374"/>
      <c r="CB20" s="174"/>
      <c r="CC20" s="222">
        <f t="shared" ref="CC20" si="35">CE20-320</f>
        <v>44564</v>
      </c>
      <c r="CD20" s="222">
        <f t="shared" ref="CD20" si="36">IF(DAY(CC20)&lt;=15,DATE(YEAR(CC20),MONTH(CC20),1),EOMONTH(CC20,0))</f>
        <v>44562</v>
      </c>
      <c r="CE20" s="222">
        <f t="shared" ref="CE20" si="37">CG20</f>
        <v>44884</v>
      </c>
      <c r="CF20" s="222">
        <f t="shared" ref="CF20" si="38">IF(DAY(CE20)&lt;=15,DATE(YEAR(CE20),MONTH(CE20),1),EOMONTH(CE20,0))</f>
        <v>44895</v>
      </c>
      <c r="CG20" s="222">
        <f t="shared" ref="CG20" si="39">CI20-270</f>
        <v>44884</v>
      </c>
      <c r="CH20" s="222">
        <f t="shared" ref="CH20" si="40">IF(DAY(CG20)&lt;=15,DATE(YEAR(CG20),MONTH(CG20),1),EOMONTH(CG20,0))</f>
        <v>44895</v>
      </c>
      <c r="CI20" s="222">
        <f t="shared" ref="CI20" si="41">BS20</f>
        <v>45154</v>
      </c>
      <c r="CJ20" s="222">
        <f t="shared" ref="CJ20" si="42">IF(DAY(CI20)&lt;=15,DATE(YEAR(CI20),MONTH(CI20),1),EOMONTH(CI20,0))</f>
        <v>45169</v>
      </c>
      <c r="CK20" s="149" t="s">
        <v>829</v>
      </c>
    </row>
    <row r="21" spans="1:89" ht="31" customHeight="1">
      <c r="A21" s="308" t="s">
        <v>872</v>
      </c>
      <c r="B21" s="131" t="s">
        <v>825</v>
      </c>
      <c r="C21" s="132" t="s">
        <v>873</v>
      </c>
      <c r="D21" s="133" t="str">
        <f t="shared" ca="1" si="1"/>
        <v>En cours</v>
      </c>
      <c r="E21" s="245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303">
        <f>BT21</f>
        <v>46991</v>
      </c>
      <c r="BF21" s="149"/>
      <c r="BG21" s="149"/>
      <c r="BH21" s="149"/>
      <c r="BI21" s="149"/>
      <c r="BJ21" s="149"/>
      <c r="BK21" s="149"/>
      <c r="BL21" s="146"/>
      <c r="BM21" s="149"/>
      <c r="BN21" s="215" t="s">
        <v>874</v>
      </c>
      <c r="BO21" s="221" t="s">
        <v>872</v>
      </c>
      <c r="BP21" s="272" t="s">
        <v>839</v>
      </c>
      <c r="BQ21" s="211"/>
      <c r="BR21" s="283"/>
      <c r="BS21" s="216">
        <v>45531</v>
      </c>
      <c r="BT21" s="216">
        <v>46991</v>
      </c>
      <c r="BU21" s="213">
        <f>IF(DAY(BS21)&lt;=15,DATE(YEAR(BS21),MONTH(BS21),1),EOMONTH(BS21,0))</f>
        <v>45535</v>
      </c>
      <c r="BV21" s="213">
        <f>IF(DAY(BT21)&lt;=15,DATE(YEAR(BT21),MONTH(BT21),1),EOMONTH(BT21,0))</f>
        <v>46996</v>
      </c>
      <c r="BW21" s="169"/>
      <c r="BX21" s="169"/>
      <c r="BY21" s="170"/>
      <c r="BZ21" s="374"/>
      <c r="CA21" s="374"/>
      <c r="CB21" s="174"/>
      <c r="CC21" s="222">
        <f>CE21-320</f>
        <v>44941</v>
      </c>
      <c r="CD21" s="222">
        <f t="shared" ref="CD21" si="43">IF(DAY(CC21)&lt;=15,DATE(YEAR(CC21),MONTH(CC21),1),EOMONTH(CC21,0))</f>
        <v>44927</v>
      </c>
      <c r="CE21" s="222">
        <f>CG21</f>
        <v>45261</v>
      </c>
      <c r="CF21" s="222">
        <f t="shared" ref="CF21" si="44">IF(DAY(CE21)&lt;=15,DATE(YEAR(CE21),MONTH(CE21),1),EOMONTH(CE21,0))</f>
        <v>45261</v>
      </c>
      <c r="CG21" s="222">
        <f>CI21-270</f>
        <v>45261</v>
      </c>
      <c r="CH21" s="222">
        <f t="shared" ref="CH21" si="45">IF(DAY(CG21)&lt;=15,DATE(YEAR(CG21),MONTH(CG21),1),EOMONTH(CG21,0))</f>
        <v>45261</v>
      </c>
      <c r="CI21" s="222">
        <f t="shared" ref="CI21" si="46">BS21</f>
        <v>45531</v>
      </c>
      <c r="CJ21" s="222">
        <f t="shared" ref="CJ21" si="47">IF(DAY(CI21)&lt;=15,DATE(YEAR(CI21),MONTH(CI21),1),EOMONTH(CI21,0))</f>
        <v>45535</v>
      </c>
      <c r="CK21" s="149" t="s">
        <v>841</v>
      </c>
    </row>
    <row r="22" spans="1:89" ht="31" customHeight="1" thickBot="1">
      <c r="A22" s="308" t="s">
        <v>242</v>
      </c>
      <c r="B22" s="131" t="s">
        <v>593</v>
      </c>
      <c r="C22" s="132" t="s">
        <v>875</v>
      </c>
      <c r="D22" s="133" t="str">
        <f t="shared" ca="1" si="1"/>
        <v>En cours</v>
      </c>
      <c r="E22" s="245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303">
        <f t="shared" si="2"/>
        <v>46056</v>
      </c>
      <c r="BF22" s="149"/>
      <c r="BG22" s="149"/>
      <c r="BH22" s="149"/>
      <c r="BI22" s="149"/>
      <c r="BJ22" s="149"/>
      <c r="BK22" s="149"/>
      <c r="BL22" s="146"/>
      <c r="BM22" s="149"/>
      <c r="BN22" s="215" t="s">
        <v>876</v>
      </c>
      <c r="BO22" s="221" t="s">
        <v>242</v>
      </c>
      <c r="BP22" s="181" t="s">
        <v>830</v>
      </c>
      <c r="BQ22" s="211" t="s">
        <v>830</v>
      </c>
      <c r="BR22" s="172" t="s">
        <v>95</v>
      </c>
      <c r="BS22" s="173">
        <v>44595</v>
      </c>
      <c r="BT22" s="173">
        <v>46056</v>
      </c>
      <c r="BU22" s="213">
        <f t="shared" si="3"/>
        <v>44593</v>
      </c>
      <c r="BV22" s="213">
        <f t="shared" si="4"/>
        <v>46054</v>
      </c>
      <c r="BW22" s="169" t="s">
        <v>4</v>
      </c>
      <c r="BX22" s="328" t="s">
        <v>877</v>
      </c>
      <c r="BY22" s="170"/>
      <c r="BZ22" s="379" t="s">
        <v>15</v>
      </c>
      <c r="CA22" s="374"/>
      <c r="CB22" s="174"/>
      <c r="CC22" s="276">
        <f>CE22-60</f>
        <v>44325</v>
      </c>
      <c r="CD22" s="277">
        <f t="shared" ref="CD22:CD48" si="48">IF(DAY(CC22)&lt;=15,DATE(YEAR(CC22),MONTH(CC22),1),EOMONTH(CC22,0))</f>
        <v>44317</v>
      </c>
      <c r="CE22" s="277">
        <f>CG22</f>
        <v>44385</v>
      </c>
      <c r="CF22" s="277">
        <f t="shared" ref="CF22:CF48" si="49">IF(DAY(CE22)&lt;=15,DATE(YEAR(CE22),MONTH(CE22),1),EOMONTH(CE22,0))</f>
        <v>44378</v>
      </c>
      <c r="CG22" s="277">
        <f>CI22-210</f>
        <v>44385</v>
      </c>
      <c r="CH22" s="277">
        <f t="shared" ref="CH22:CH48" si="50">IF(DAY(CG22)&lt;=15,DATE(YEAR(CG22),MONTH(CG22),1),EOMONTH(CG22,0))</f>
        <v>44378</v>
      </c>
      <c r="CI22" s="277">
        <f t="shared" si="8"/>
        <v>44595</v>
      </c>
      <c r="CJ22" s="277">
        <f t="shared" si="9"/>
        <v>44593</v>
      </c>
      <c r="CK22" s="149" t="s">
        <v>49</v>
      </c>
    </row>
    <row r="23" spans="1:89" ht="31" customHeight="1">
      <c r="A23" s="308" t="s">
        <v>65</v>
      </c>
      <c r="B23" s="131" t="s">
        <v>593</v>
      </c>
      <c r="C23" s="132" t="s">
        <v>875</v>
      </c>
      <c r="D23" s="133" t="str">
        <f t="shared" ca="1" si="1"/>
        <v>À venir</v>
      </c>
      <c r="E23" s="245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303">
        <f t="shared" si="2"/>
        <v>47517</v>
      </c>
      <c r="BF23" s="149"/>
      <c r="BG23" s="149"/>
      <c r="BH23" s="149"/>
      <c r="BI23" s="149"/>
      <c r="BJ23" s="149"/>
      <c r="BK23" s="149"/>
      <c r="BL23" s="146"/>
      <c r="BM23" s="149"/>
      <c r="BN23" s="215" t="s">
        <v>876</v>
      </c>
      <c r="BO23" s="221" t="s">
        <v>66</v>
      </c>
      <c r="BP23" s="181" t="s">
        <v>830</v>
      </c>
      <c r="BQ23" s="211" t="s">
        <v>49</v>
      </c>
      <c r="BR23" s="172" t="s">
        <v>95</v>
      </c>
      <c r="BS23" s="173">
        <v>46057</v>
      </c>
      <c r="BT23" s="173">
        <v>47517</v>
      </c>
      <c r="BU23" s="213">
        <f t="shared" si="3"/>
        <v>46054</v>
      </c>
      <c r="BV23" s="213">
        <f t="shared" si="4"/>
        <v>47515</v>
      </c>
      <c r="BW23" s="169" t="s">
        <v>4</v>
      </c>
      <c r="BX23" s="328" t="s">
        <v>877</v>
      </c>
      <c r="BY23" s="170"/>
      <c r="BZ23" s="379" t="s">
        <v>15</v>
      </c>
      <c r="CA23" s="374"/>
      <c r="CB23" s="174"/>
      <c r="CC23" s="222">
        <f>CE23-320</f>
        <v>45467</v>
      </c>
      <c r="CD23" s="222">
        <f t="shared" si="48"/>
        <v>45473</v>
      </c>
      <c r="CE23" s="222">
        <f>CG23</f>
        <v>45787</v>
      </c>
      <c r="CF23" s="222">
        <f t="shared" si="49"/>
        <v>45778</v>
      </c>
      <c r="CG23" s="222">
        <f>CI23-270</f>
        <v>45787</v>
      </c>
      <c r="CH23" s="222">
        <f t="shared" si="50"/>
        <v>45778</v>
      </c>
      <c r="CI23" s="222">
        <f t="shared" si="8"/>
        <v>46057</v>
      </c>
      <c r="CJ23" s="222">
        <f t="shared" si="9"/>
        <v>46054</v>
      </c>
      <c r="CK23" s="149" t="s">
        <v>49</v>
      </c>
    </row>
    <row r="24" spans="1:89" s="28" customFormat="1" ht="31" customHeight="1">
      <c r="A24" s="308" t="s">
        <v>878</v>
      </c>
      <c r="B24" s="308" t="s">
        <v>593</v>
      </c>
      <c r="C24" s="308" t="s">
        <v>879</v>
      </c>
      <c r="D24" s="133" t="str">
        <f ca="1">IF(BT24&lt;TODAY(),"Terminé",(IF(BS24&gt;=TODAY(),"A venir","En cours")))</f>
        <v>En cours</v>
      </c>
      <c r="E24" s="139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246"/>
      <c r="R24" s="246"/>
      <c r="S24" s="246"/>
      <c r="T24" s="246"/>
      <c r="U24" s="246"/>
      <c r="V24" s="246"/>
      <c r="W24" s="246"/>
      <c r="X24" s="246"/>
      <c r="Y24" s="246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6"/>
      <c r="AM24" s="246"/>
      <c r="AN24" s="246"/>
      <c r="AO24" s="246"/>
      <c r="AP24" s="246"/>
      <c r="AQ24" s="246"/>
      <c r="AR24" s="246"/>
      <c r="AS24" s="246"/>
      <c r="AT24" s="246"/>
      <c r="AU24" s="246"/>
      <c r="AV24" s="246"/>
      <c r="AW24" s="246"/>
      <c r="AX24" s="246"/>
      <c r="AY24" s="246"/>
      <c r="AZ24" s="246"/>
      <c r="BA24" s="303">
        <f t="shared" si="2"/>
        <v>47216.000243055554</v>
      </c>
      <c r="BL24" s="146"/>
      <c r="BM24" s="149"/>
      <c r="BN24" s="221" t="s">
        <v>880</v>
      </c>
      <c r="BO24" s="174" t="s">
        <v>878</v>
      </c>
      <c r="BP24" s="181" t="s">
        <v>830</v>
      </c>
      <c r="BQ24" s="28" t="s">
        <v>687</v>
      </c>
      <c r="BR24" s="172" t="s">
        <v>50</v>
      </c>
      <c r="BS24" s="385">
        <v>45756.000243055554</v>
      </c>
      <c r="BT24" s="385">
        <v>47216.000243055554</v>
      </c>
      <c r="BU24" s="213">
        <f t="shared" ref="BU24" si="51">IF(DAY(BS24)&lt;=15,DATE(YEAR(BS24),MONTH(BS24),1),EOMONTH(BS24,0))</f>
        <v>45748</v>
      </c>
      <c r="BV24" s="213">
        <f t="shared" ref="BV24" si="52">IF(DAY(BT24)&lt;=15,DATE(YEAR(BT24),MONTH(BT24),1),EOMONTH(BT24,0))</f>
        <v>47209</v>
      </c>
      <c r="BW24" s="170" t="s">
        <v>19</v>
      </c>
      <c r="BX24" s="132"/>
      <c r="BY24" s="170" t="s">
        <v>19</v>
      </c>
      <c r="BZ24" s="375"/>
      <c r="CA24" s="37"/>
      <c r="CB24" s="37"/>
      <c r="CC24" s="222">
        <f t="shared" ref="CC24" si="53">CE24-320</f>
        <v>45256.000243055554</v>
      </c>
      <c r="CD24" s="222">
        <f t="shared" ref="CD24" si="54">IF(DAY(CC24)&lt;=15,DATE(YEAR(CC24),MONTH(CC24),1),EOMONTH(CC24,0))</f>
        <v>45260</v>
      </c>
      <c r="CE24" s="222">
        <f t="shared" ref="CE24" si="55">CG24</f>
        <v>45576.000243055554</v>
      </c>
      <c r="CF24" s="222">
        <f t="shared" ref="CF24" si="56">IF(DAY(CE24)&lt;=15,DATE(YEAR(CE24),MONTH(CE24),1),EOMONTH(CE24,0))</f>
        <v>45566</v>
      </c>
      <c r="CG24" s="222">
        <f>CI24-180</f>
        <v>45576.000243055554</v>
      </c>
      <c r="CH24" s="222">
        <f t="shared" ref="CH24" si="57">IF(DAY(CG24)&lt;=15,DATE(YEAR(CG24),MONTH(CG24),1),EOMONTH(CG24,0))</f>
        <v>45566</v>
      </c>
      <c r="CI24" s="222">
        <f t="shared" ref="CI24" si="58">BS24</f>
        <v>45756.000243055554</v>
      </c>
      <c r="CJ24" s="222">
        <f t="shared" ref="CJ24" si="59">IF(DAY(CI24)&lt;=15,DATE(YEAR(CI24),MONTH(CI24),1),EOMONTH(CI24,0))</f>
        <v>45748</v>
      </c>
      <c r="CK24" s="28" t="s">
        <v>829</v>
      </c>
    </row>
    <row r="25" spans="1:89" ht="31" hidden="1" customHeight="1">
      <c r="A25" s="363" t="s">
        <v>881</v>
      </c>
      <c r="B25" s="131" t="s">
        <v>593</v>
      </c>
      <c r="C25" s="132" t="s">
        <v>882</v>
      </c>
      <c r="D25" s="133" t="str">
        <f t="shared" ca="1" si="1"/>
        <v>En cours</v>
      </c>
      <c r="E25" s="245"/>
      <c r="F25" s="246"/>
      <c r="G25" s="246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303">
        <f t="shared" si="2"/>
        <v>47209</v>
      </c>
      <c r="BF25" s="149"/>
      <c r="BG25" s="149"/>
      <c r="BH25" s="149"/>
      <c r="BI25" s="149"/>
      <c r="BJ25" s="149"/>
      <c r="BK25" s="149"/>
      <c r="BL25" s="146"/>
      <c r="BM25" s="149"/>
      <c r="BN25" s="221" t="s">
        <v>880</v>
      </c>
      <c r="BO25" s="335" t="s">
        <v>878</v>
      </c>
      <c r="BP25" s="181" t="s">
        <v>830</v>
      </c>
      <c r="BQ25" s="211" t="s">
        <v>830</v>
      </c>
      <c r="BR25" s="172" t="s">
        <v>50</v>
      </c>
      <c r="BS25" s="173">
        <v>45748</v>
      </c>
      <c r="BT25" s="173">
        <v>47209</v>
      </c>
      <c r="BU25" s="213">
        <f t="shared" si="3"/>
        <v>45748</v>
      </c>
      <c r="BV25" s="213">
        <f t="shared" si="4"/>
        <v>47209</v>
      </c>
      <c r="BW25" s="169"/>
      <c r="BX25" s="328"/>
      <c r="BY25" s="170" t="s">
        <v>12</v>
      </c>
      <c r="BZ25" s="379"/>
      <c r="CA25" s="374"/>
      <c r="CB25" s="174"/>
      <c r="CC25" s="222">
        <f t="shared" ref="CC25" si="60">CE25-320</f>
        <v>45248</v>
      </c>
      <c r="CD25" s="222">
        <f t="shared" ref="CD25" si="61">IF(DAY(CC25)&lt;=15,DATE(YEAR(CC25),MONTH(CC25),1),EOMONTH(CC25,0))</f>
        <v>45260</v>
      </c>
      <c r="CE25" s="222">
        <f t="shared" ref="CE25" si="62">CG25</f>
        <v>45568</v>
      </c>
      <c r="CF25" s="222">
        <f t="shared" ref="CF25" si="63">IF(DAY(CE25)&lt;=15,DATE(YEAR(CE25),MONTH(CE25),1),EOMONTH(CE25,0))</f>
        <v>45566</v>
      </c>
      <c r="CG25" s="222">
        <f>CI25-180</f>
        <v>45568</v>
      </c>
      <c r="CH25" s="222">
        <f t="shared" ref="CH25" si="64">IF(DAY(CG25)&lt;=15,DATE(YEAR(CG25),MONTH(CG25),1),EOMONTH(CG25,0))</f>
        <v>45566</v>
      </c>
      <c r="CI25" s="274">
        <f t="shared" si="8"/>
        <v>45748</v>
      </c>
      <c r="CJ25" s="274">
        <f t="shared" si="9"/>
        <v>45748</v>
      </c>
      <c r="CK25" s="149" t="s">
        <v>829</v>
      </c>
    </row>
    <row r="26" spans="1:89" ht="31" customHeight="1" thickBot="1">
      <c r="A26" s="308" t="s">
        <v>883</v>
      </c>
      <c r="B26" s="131" t="s">
        <v>593</v>
      </c>
      <c r="C26" s="132" t="s">
        <v>884</v>
      </c>
      <c r="D26" s="133" t="str">
        <f t="shared" ca="1" si="1"/>
        <v>En cours</v>
      </c>
      <c r="E26" s="245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303">
        <f t="shared" si="2"/>
        <v>46360</v>
      </c>
      <c r="BF26" s="149"/>
      <c r="BG26" s="149"/>
      <c r="BH26" s="149"/>
      <c r="BI26" s="149"/>
      <c r="BJ26" s="149"/>
      <c r="BK26" s="149"/>
      <c r="BL26" s="149"/>
      <c r="BM26" s="149"/>
      <c r="BN26" s="215" t="s">
        <v>885</v>
      </c>
      <c r="BO26" s="221" t="s">
        <v>883</v>
      </c>
      <c r="BP26" s="181" t="s">
        <v>830</v>
      </c>
      <c r="BQ26" s="211" t="s">
        <v>830</v>
      </c>
      <c r="BR26" s="172" t="s">
        <v>50</v>
      </c>
      <c r="BS26" s="173">
        <v>44746</v>
      </c>
      <c r="BT26" s="173">
        <v>46360</v>
      </c>
      <c r="BU26" s="213">
        <f t="shared" si="3"/>
        <v>44743</v>
      </c>
      <c r="BV26" s="213">
        <f t="shared" si="4"/>
        <v>46357</v>
      </c>
      <c r="BW26" s="169" t="s">
        <v>4</v>
      </c>
      <c r="BX26" s="328" t="s">
        <v>886</v>
      </c>
      <c r="BY26" s="170" t="s">
        <v>19</v>
      </c>
      <c r="BZ26" s="379" t="s">
        <v>15</v>
      </c>
      <c r="CA26" s="374"/>
      <c r="CB26" s="174"/>
      <c r="CC26" s="276">
        <f>CE26-60</f>
        <v>44476</v>
      </c>
      <c r="CD26" s="277">
        <f t="shared" si="48"/>
        <v>44470</v>
      </c>
      <c r="CE26" s="277">
        <f>CG26</f>
        <v>44536</v>
      </c>
      <c r="CF26" s="277">
        <f t="shared" si="49"/>
        <v>44531</v>
      </c>
      <c r="CG26" s="277">
        <f>CI26-210</f>
        <v>44536</v>
      </c>
      <c r="CH26" s="277">
        <f t="shared" si="50"/>
        <v>44531</v>
      </c>
      <c r="CI26" s="277">
        <f t="shared" si="8"/>
        <v>44746</v>
      </c>
      <c r="CJ26" s="277">
        <f t="shared" si="9"/>
        <v>44743</v>
      </c>
      <c r="CK26" s="149" t="s">
        <v>829</v>
      </c>
    </row>
    <row r="27" spans="1:89" ht="31" customHeight="1">
      <c r="A27" s="308" t="s">
        <v>65</v>
      </c>
      <c r="B27" s="131" t="s">
        <v>593</v>
      </c>
      <c r="C27" s="132" t="s">
        <v>884</v>
      </c>
      <c r="D27" s="133" t="str">
        <f t="shared" ca="1" si="1"/>
        <v>À venir</v>
      </c>
      <c r="E27" s="245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303">
        <f t="shared" si="2"/>
        <v>47821</v>
      </c>
      <c r="BF27" s="149"/>
      <c r="BG27" s="149"/>
      <c r="BH27" s="149"/>
      <c r="BI27" s="149"/>
      <c r="BJ27" s="149"/>
      <c r="BK27" s="149"/>
      <c r="BL27" s="146"/>
      <c r="BM27" s="149"/>
      <c r="BN27" s="215" t="s">
        <v>885</v>
      </c>
      <c r="BO27" s="221" t="s">
        <v>66</v>
      </c>
      <c r="BP27" s="181" t="s">
        <v>830</v>
      </c>
      <c r="BQ27" s="211" t="s">
        <v>830</v>
      </c>
      <c r="BR27" s="172" t="s">
        <v>50</v>
      </c>
      <c r="BS27" s="173">
        <v>46361</v>
      </c>
      <c r="BT27" s="173">
        <v>47821</v>
      </c>
      <c r="BU27" s="213">
        <f t="shared" si="3"/>
        <v>46357</v>
      </c>
      <c r="BV27" s="213">
        <f t="shared" si="4"/>
        <v>47818</v>
      </c>
      <c r="BW27" s="169" t="s">
        <v>4</v>
      </c>
      <c r="BX27" s="328" t="s">
        <v>886</v>
      </c>
      <c r="BY27" s="170" t="s">
        <v>19</v>
      </c>
      <c r="BZ27" s="379" t="s">
        <v>15</v>
      </c>
      <c r="CA27" s="374"/>
      <c r="CB27" s="174"/>
      <c r="CC27" s="222">
        <f>CE27-320</f>
        <v>45771</v>
      </c>
      <c r="CD27" s="222">
        <f t="shared" si="48"/>
        <v>45777</v>
      </c>
      <c r="CE27" s="222">
        <f>CG27</f>
        <v>46091</v>
      </c>
      <c r="CF27" s="222">
        <f t="shared" si="49"/>
        <v>46082</v>
      </c>
      <c r="CG27" s="222">
        <f>CI27-270</f>
        <v>46091</v>
      </c>
      <c r="CH27" s="222">
        <f t="shared" si="50"/>
        <v>46082</v>
      </c>
      <c r="CI27" s="222">
        <f t="shared" si="8"/>
        <v>46361</v>
      </c>
      <c r="CJ27" s="222">
        <f t="shared" si="9"/>
        <v>46357</v>
      </c>
      <c r="CK27" s="149" t="s">
        <v>829</v>
      </c>
    </row>
    <row r="28" spans="1:89" ht="31" hidden="1" customHeight="1">
      <c r="A28" s="396" t="s">
        <v>887</v>
      </c>
      <c r="B28" s="131" t="s">
        <v>593</v>
      </c>
      <c r="C28" s="132" t="s">
        <v>888</v>
      </c>
      <c r="D28" s="133" t="str">
        <f t="shared" ca="1" si="1"/>
        <v>En cours</v>
      </c>
      <c r="E28" s="245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6"/>
      <c r="AZ28" s="246"/>
      <c r="BA28" s="303">
        <f t="shared" si="2"/>
        <v>47041</v>
      </c>
      <c r="BF28" s="149"/>
      <c r="BG28" s="149"/>
      <c r="BH28" s="149"/>
      <c r="BI28" s="149"/>
      <c r="BJ28" s="149"/>
      <c r="BK28" s="149"/>
      <c r="BL28" s="146"/>
      <c r="BM28" s="149"/>
      <c r="BN28" s="221" t="s">
        <v>889</v>
      </c>
      <c r="BO28" s="397" t="s">
        <v>887</v>
      </c>
      <c r="BP28" s="181" t="s">
        <v>830</v>
      </c>
      <c r="BQ28" s="211" t="s">
        <v>830</v>
      </c>
      <c r="BR28" s="181" t="s">
        <v>63</v>
      </c>
      <c r="BS28" s="216">
        <v>45581</v>
      </c>
      <c r="BT28" s="216">
        <v>47041</v>
      </c>
      <c r="BU28" s="213">
        <f>IF(DAY(BS28)&lt;=15,DATE(YEAR(BS28),MONTH(BS28),1),EOMONTH(BS28,0))</f>
        <v>45596</v>
      </c>
      <c r="BV28" s="213">
        <f t="shared" si="4"/>
        <v>47027</v>
      </c>
      <c r="BW28" s="169"/>
      <c r="BX28" s="328"/>
      <c r="BY28" s="170" t="s">
        <v>12</v>
      </c>
      <c r="BZ28" s="374"/>
      <c r="CA28" s="374"/>
      <c r="CB28" s="174"/>
      <c r="CC28" s="222">
        <f t="shared" ref="CC28:CC29" si="65">CE28-60</f>
        <v>45311</v>
      </c>
      <c r="CD28" s="222">
        <f t="shared" ref="CD28:CD29" si="66">IF(DAY(CC28)&lt;=15,DATE(YEAR(CC28),MONTH(CC28),1),EOMONTH(CC28,0))</f>
        <v>45322</v>
      </c>
      <c r="CE28" s="222">
        <f t="shared" ref="CE28:CE29" si="67">CG28</f>
        <v>45371</v>
      </c>
      <c r="CF28" s="222">
        <f t="shared" ref="CF28:CF29" si="68">IF(DAY(CE28)&lt;=15,DATE(YEAR(CE28),MONTH(CE28),1),EOMONTH(CE28,0))</f>
        <v>45382</v>
      </c>
      <c r="CG28" s="222">
        <f t="shared" ref="CG28:CG29" si="69">CI28-210</f>
        <v>45371</v>
      </c>
      <c r="CH28" s="222">
        <f t="shared" ref="CH28:CH29" si="70">IF(DAY(CG28)&lt;=15,DATE(YEAR(CG28),MONTH(CG28),1),EOMONTH(CG28,0))</f>
        <v>45382</v>
      </c>
      <c r="CI28" s="222">
        <f t="shared" ref="CI28:CI29" si="71">BS28</f>
        <v>45581</v>
      </c>
      <c r="CJ28" s="222">
        <f t="shared" ref="CJ28:CJ29" si="72">IF(DAY(CI28)&lt;=15,DATE(YEAR(CI28),MONTH(CI28),1),EOMONTH(CI28,0))</f>
        <v>45596</v>
      </c>
      <c r="CK28" s="149" t="s">
        <v>829</v>
      </c>
    </row>
    <row r="29" spans="1:89" ht="31" customHeight="1">
      <c r="A29" s="308" t="s">
        <v>890</v>
      </c>
      <c r="B29" s="131" t="s">
        <v>593</v>
      </c>
      <c r="C29" s="132" t="s">
        <v>891</v>
      </c>
      <c r="D29" s="133" t="str">
        <f t="shared" ca="1" si="1"/>
        <v>En cours</v>
      </c>
      <c r="E29" s="245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303">
        <f t="shared" si="2"/>
        <v>47041</v>
      </c>
      <c r="BF29" s="149"/>
      <c r="BG29" s="149"/>
      <c r="BH29" s="149"/>
      <c r="BI29" s="149"/>
      <c r="BJ29" s="149"/>
      <c r="BK29" s="149"/>
      <c r="BL29" s="146"/>
      <c r="BM29" s="149"/>
      <c r="BN29" s="215" t="s">
        <v>889</v>
      </c>
      <c r="BO29" s="221" t="s">
        <v>890</v>
      </c>
      <c r="BP29" s="181" t="s">
        <v>830</v>
      </c>
      <c r="BQ29" s="211" t="s">
        <v>830</v>
      </c>
      <c r="BR29" s="181" t="s">
        <v>63</v>
      </c>
      <c r="BS29" s="216">
        <v>45581</v>
      </c>
      <c r="BT29" s="216">
        <v>47041</v>
      </c>
      <c r="BU29" s="213">
        <f t="shared" si="3"/>
        <v>45596</v>
      </c>
      <c r="BV29" s="213">
        <f t="shared" si="4"/>
        <v>47027</v>
      </c>
      <c r="BW29" s="169" t="s">
        <v>4</v>
      </c>
      <c r="BX29" s="328" t="s">
        <v>892</v>
      </c>
      <c r="BY29" s="170" t="s">
        <v>17</v>
      </c>
      <c r="BZ29" s="374"/>
      <c r="CA29" s="374"/>
      <c r="CB29" s="174"/>
      <c r="CC29" s="222">
        <f t="shared" si="65"/>
        <v>45311</v>
      </c>
      <c r="CD29" s="222">
        <f t="shared" si="66"/>
        <v>45322</v>
      </c>
      <c r="CE29" s="222">
        <f t="shared" si="67"/>
        <v>45371</v>
      </c>
      <c r="CF29" s="222">
        <f t="shared" si="68"/>
        <v>45382</v>
      </c>
      <c r="CG29" s="222">
        <f t="shared" si="69"/>
        <v>45371</v>
      </c>
      <c r="CH29" s="222">
        <f t="shared" si="70"/>
        <v>45382</v>
      </c>
      <c r="CI29" s="222">
        <f t="shared" si="71"/>
        <v>45581</v>
      </c>
      <c r="CJ29" s="222">
        <f t="shared" si="72"/>
        <v>45596</v>
      </c>
      <c r="CK29" s="149" t="s">
        <v>829</v>
      </c>
    </row>
    <row r="30" spans="1:89" ht="31" customHeight="1">
      <c r="A30" s="308" t="s">
        <v>893</v>
      </c>
      <c r="B30" s="131" t="s">
        <v>593</v>
      </c>
      <c r="C30" s="132" t="s">
        <v>894</v>
      </c>
      <c r="D30" s="133" t="str">
        <f t="shared" ca="1" si="1"/>
        <v>En cours</v>
      </c>
      <c r="E30" s="245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246"/>
      <c r="AP30" s="246"/>
      <c r="AQ30" s="246"/>
      <c r="AR30" s="246"/>
      <c r="AS30" s="246"/>
      <c r="AT30" s="246"/>
      <c r="AU30" s="246"/>
      <c r="AV30" s="246"/>
      <c r="AW30" s="246"/>
      <c r="AX30" s="246"/>
      <c r="AY30" s="246"/>
      <c r="AZ30" s="246"/>
      <c r="BA30" s="303">
        <f>BT30</f>
        <v>46290</v>
      </c>
      <c r="BF30" s="149"/>
      <c r="BG30" s="149"/>
      <c r="BH30" s="149"/>
      <c r="BI30" s="149"/>
      <c r="BJ30" s="149"/>
      <c r="BK30" s="149"/>
      <c r="BL30" s="146"/>
      <c r="BM30" s="149"/>
      <c r="BN30" s="215" t="s">
        <v>895</v>
      </c>
      <c r="BO30" s="221" t="s">
        <v>893</v>
      </c>
      <c r="BP30" s="181" t="s">
        <v>830</v>
      </c>
      <c r="BQ30" s="211" t="s">
        <v>830</v>
      </c>
      <c r="BR30" s="172" t="s">
        <v>50</v>
      </c>
      <c r="BS30" s="173">
        <v>44830</v>
      </c>
      <c r="BT30" s="173">
        <v>46290</v>
      </c>
      <c r="BU30" s="213">
        <f>IF(DAY(BS30)&lt;=15,DATE(YEAR(BS30),MONTH(BS30),1),EOMONTH(BS30,0))</f>
        <v>44834</v>
      </c>
      <c r="BV30" s="213">
        <f>IF(DAY(BT30)&lt;=15,DATE(YEAR(BT30),MONTH(BT30),1),EOMONTH(BT30,0))</f>
        <v>46295</v>
      </c>
      <c r="BW30" s="169" t="s">
        <v>4</v>
      </c>
      <c r="BX30" s="328" t="s">
        <v>896</v>
      </c>
      <c r="BY30" s="170"/>
      <c r="BZ30" s="379" t="s">
        <v>15</v>
      </c>
      <c r="CA30" s="374" t="s">
        <v>11</v>
      </c>
      <c r="CB30" s="174"/>
      <c r="CC30" s="222">
        <f t="shared" ref="CC30" si="73">CE30-120</f>
        <v>44560</v>
      </c>
      <c r="CD30" s="222">
        <f t="shared" ref="CD30" si="74">IF(DAY(CC30)&lt;=15,DATE(YEAR(CC30),MONTH(CC30),1),EOMONTH(CC30,0))</f>
        <v>44561</v>
      </c>
      <c r="CE30" s="222">
        <f t="shared" ref="CE30" si="75">CG30</f>
        <v>44680</v>
      </c>
      <c r="CF30" s="222">
        <f t="shared" ref="CF30" si="76">IF(DAY(CE30)&lt;=15,DATE(YEAR(CE30),MONTH(CE30),1),EOMONTH(CE30,0))</f>
        <v>44681</v>
      </c>
      <c r="CG30" s="279">
        <f t="shared" ref="CG30" si="77">CI30-150</f>
        <v>44680</v>
      </c>
      <c r="CH30" s="222">
        <f t="shared" ref="CH30" si="78">IF(DAY(CG30)&lt;=15,DATE(YEAR(CG30),MONTH(CG30),1),EOMONTH(CG30,0))</f>
        <v>44681</v>
      </c>
      <c r="CI30" s="222">
        <f>BS30</f>
        <v>44830</v>
      </c>
      <c r="CJ30" s="222">
        <f>IF(DAY(CI30)&lt;=15,DATE(YEAR(CI30),MONTH(CI30),1),EOMONTH(CI30,0))</f>
        <v>44834</v>
      </c>
      <c r="CK30" s="149" t="s">
        <v>829</v>
      </c>
    </row>
    <row r="31" spans="1:89" ht="31" customHeight="1">
      <c r="A31" s="308" t="s">
        <v>65</v>
      </c>
      <c r="B31" s="131" t="s">
        <v>593</v>
      </c>
      <c r="C31" s="132" t="s">
        <v>894</v>
      </c>
      <c r="D31" s="133" t="str">
        <f t="shared" ca="1" si="1"/>
        <v>À venir</v>
      </c>
      <c r="E31" s="245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6"/>
      <c r="AJ31" s="246"/>
      <c r="AK31" s="246"/>
      <c r="AL31" s="246"/>
      <c r="AM31" s="246"/>
      <c r="AN31" s="246"/>
      <c r="AO31" s="246"/>
      <c r="AP31" s="246"/>
      <c r="AQ31" s="246"/>
      <c r="AR31" s="246"/>
      <c r="AS31" s="246"/>
      <c r="AT31" s="246"/>
      <c r="AU31" s="246"/>
      <c r="AV31" s="246"/>
      <c r="AW31" s="246"/>
      <c r="AX31" s="246"/>
      <c r="AY31" s="246"/>
      <c r="AZ31" s="246"/>
      <c r="BA31" s="303">
        <f t="shared" si="2"/>
        <v>47751</v>
      </c>
      <c r="BB31" s="186"/>
      <c r="BF31" s="149"/>
      <c r="BG31" s="149"/>
      <c r="BH31" s="149"/>
      <c r="BI31" s="149"/>
      <c r="BJ31" s="149"/>
      <c r="BK31" s="149"/>
      <c r="BL31" s="146"/>
      <c r="BM31" s="149"/>
      <c r="BN31" s="280" t="s">
        <v>893</v>
      </c>
      <c r="BO31" s="221" t="s">
        <v>66</v>
      </c>
      <c r="BP31" s="281" t="s">
        <v>830</v>
      </c>
      <c r="BQ31" s="211" t="s">
        <v>849</v>
      </c>
      <c r="BR31" s="181" t="s">
        <v>50</v>
      </c>
      <c r="BS31" s="216">
        <f>BT30+1</f>
        <v>46291</v>
      </c>
      <c r="BT31" s="216">
        <f>BS31+1460</f>
        <v>47751</v>
      </c>
      <c r="BU31" s="213">
        <f t="shared" si="3"/>
        <v>46295</v>
      </c>
      <c r="BV31" s="213">
        <f t="shared" si="4"/>
        <v>47756</v>
      </c>
      <c r="BW31" s="169" t="s">
        <v>4</v>
      </c>
      <c r="BX31" s="331" t="s">
        <v>896</v>
      </c>
      <c r="BY31" s="170"/>
      <c r="BZ31" s="374" t="s">
        <v>15</v>
      </c>
      <c r="CA31" s="374"/>
      <c r="CB31" s="174"/>
      <c r="CC31" s="222">
        <f>CE31-120</f>
        <v>45961</v>
      </c>
      <c r="CD31" s="222">
        <f t="shared" si="48"/>
        <v>45961</v>
      </c>
      <c r="CE31" s="222">
        <f t="shared" ref="CE31:CE36" si="79">CG31</f>
        <v>46081</v>
      </c>
      <c r="CF31" s="222">
        <f t="shared" si="49"/>
        <v>46081</v>
      </c>
      <c r="CG31" s="222">
        <f>CI31-210</f>
        <v>46081</v>
      </c>
      <c r="CH31" s="222">
        <f t="shared" si="50"/>
        <v>46081</v>
      </c>
      <c r="CI31" s="222">
        <f t="shared" si="8"/>
        <v>46291</v>
      </c>
      <c r="CJ31" s="222">
        <f t="shared" si="9"/>
        <v>46295</v>
      </c>
      <c r="CK31" s="149" t="s">
        <v>829</v>
      </c>
    </row>
    <row r="32" spans="1:89" ht="31" customHeight="1">
      <c r="A32" s="308" t="s">
        <v>897</v>
      </c>
      <c r="B32" s="131" t="s">
        <v>593</v>
      </c>
      <c r="C32" s="132" t="s">
        <v>898</v>
      </c>
      <c r="D32" s="133" t="str">
        <f t="shared" ca="1" si="1"/>
        <v>En cours</v>
      </c>
      <c r="E32" s="245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  <c r="AB32" s="246"/>
      <c r="AC32" s="246"/>
      <c r="AD32" s="246"/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246"/>
      <c r="AP32" s="246"/>
      <c r="AQ32" s="246"/>
      <c r="AR32" s="246"/>
      <c r="AS32" s="246"/>
      <c r="AT32" s="246"/>
      <c r="AU32" s="246"/>
      <c r="AV32" s="246"/>
      <c r="AW32" s="246"/>
      <c r="AX32" s="246"/>
      <c r="AY32" s="246"/>
      <c r="AZ32" s="246"/>
      <c r="BA32" s="303">
        <f>BT32</f>
        <v>47269</v>
      </c>
      <c r="BF32" s="149"/>
      <c r="BG32" s="149"/>
      <c r="BH32" s="149"/>
      <c r="BI32" s="149"/>
      <c r="BJ32" s="149"/>
      <c r="BK32" s="149"/>
      <c r="BL32" s="146"/>
      <c r="BM32" s="149"/>
      <c r="BN32" s="221" t="s">
        <v>899</v>
      </c>
      <c r="BO32" s="221" t="s">
        <v>897</v>
      </c>
      <c r="BP32" s="181" t="s">
        <v>900</v>
      </c>
      <c r="BQ32" s="211"/>
      <c r="BR32" s="283"/>
      <c r="BS32" s="216">
        <v>45809</v>
      </c>
      <c r="BT32" s="216">
        <v>47269</v>
      </c>
      <c r="BU32" s="213">
        <f t="shared" ref="BU32:BV34" si="80">IF(DAY(BS32)&lt;=15,DATE(YEAR(BS32),MONTH(BS32),1),EOMONTH(BS32,0))</f>
        <v>45809</v>
      </c>
      <c r="BV32" s="213">
        <f t="shared" si="80"/>
        <v>47269</v>
      </c>
      <c r="BW32" s="169"/>
      <c r="BX32" s="169"/>
      <c r="BY32" s="170"/>
      <c r="BZ32" s="374"/>
      <c r="CA32" s="374"/>
      <c r="CB32" s="174"/>
      <c r="CC32" s="222"/>
      <c r="CD32" s="222"/>
      <c r="CE32" s="222"/>
      <c r="CF32" s="222"/>
      <c r="CG32" s="222"/>
      <c r="CH32" s="222"/>
      <c r="CI32" s="222">
        <f>BS32</f>
        <v>45809</v>
      </c>
      <c r="CJ32" s="222">
        <f>IF(DAY(CI32)&lt;=15,DATE(YEAR(CI32),MONTH(CI32),1),EOMONTH(CI32,0))</f>
        <v>45809</v>
      </c>
      <c r="CK32" s="149" t="s">
        <v>829</v>
      </c>
    </row>
    <row r="33" spans="1:89" ht="31" customHeight="1">
      <c r="A33" s="308" t="s">
        <v>901</v>
      </c>
      <c r="B33" s="131" t="s">
        <v>902</v>
      </c>
      <c r="C33" s="132" t="s">
        <v>903</v>
      </c>
      <c r="D33" s="133" t="str">
        <f t="shared" ca="1" si="1"/>
        <v>En cours</v>
      </c>
      <c r="E33" s="245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  <c r="AB33" s="246"/>
      <c r="AC33" s="246"/>
      <c r="AD33" s="246"/>
      <c r="AE33" s="246"/>
      <c r="AF33" s="246"/>
      <c r="AG33" s="246"/>
      <c r="AH33" s="246"/>
      <c r="AI33" s="246"/>
      <c r="AJ33" s="246"/>
      <c r="AK33" s="246"/>
      <c r="AL33" s="246"/>
      <c r="AM33" s="246"/>
      <c r="AN33" s="246"/>
      <c r="AO33" s="246"/>
      <c r="AP33" s="246"/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303">
        <f>BT33</f>
        <v>46992</v>
      </c>
      <c r="BF33" s="149"/>
      <c r="BG33" s="149"/>
      <c r="BH33" s="149"/>
      <c r="BI33" s="149"/>
      <c r="BJ33" s="149"/>
      <c r="BK33" s="149"/>
      <c r="BL33" s="146"/>
      <c r="BM33" s="149"/>
      <c r="BN33" s="215" t="s">
        <v>874</v>
      </c>
      <c r="BO33" s="221" t="s">
        <v>901</v>
      </c>
      <c r="BP33" s="272" t="s">
        <v>839</v>
      </c>
      <c r="BQ33" s="211" t="s">
        <v>830</v>
      </c>
      <c r="BR33" s="283" t="s">
        <v>63</v>
      </c>
      <c r="BS33" s="216">
        <v>45532.000243055554</v>
      </c>
      <c r="BT33" s="216">
        <v>46992</v>
      </c>
      <c r="BU33" s="213">
        <f t="shared" si="80"/>
        <v>45535</v>
      </c>
      <c r="BV33" s="213">
        <f t="shared" si="80"/>
        <v>46996</v>
      </c>
      <c r="BW33" s="169" t="s">
        <v>4</v>
      </c>
      <c r="BX33" s="169" t="s">
        <v>904</v>
      </c>
      <c r="BY33" s="170" t="s">
        <v>17</v>
      </c>
      <c r="BZ33" s="374" t="s">
        <v>15</v>
      </c>
      <c r="CA33" s="374" t="s">
        <v>11</v>
      </c>
      <c r="CB33" s="174" t="s">
        <v>10</v>
      </c>
      <c r="CC33" s="222">
        <f t="shared" ref="CC33:CC34" si="81">CE33-320</f>
        <v>44942.000243055554</v>
      </c>
      <c r="CD33" s="222">
        <f t="shared" ref="CD33:CD34" si="82">IF(DAY(CC33)&lt;=15,DATE(YEAR(CC33),MONTH(CC33),1),EOMONTH(CC33,0))</f>
        <v>44957</v>
      </c>
      <c r="CE33" s="222">
        <f t="shared" ref="CE33:CE34" si="83">CG33</f>
        <v>45262.000243055554</v>
      </c>
      <c r="CF33" s="222">
        <f t="shared" ref="CF33:CF34" si="84">IF(DAY(CE33)&lt;=15,DATE(YEAR(CE33),MONTH(CE33),1),EOMONTH(CE33,0))</f>
        <v>45261</v>
      </c>
      <c r="CG33" s="222">
        <f t="shared" ref="CG33:CG34" si="85">CI33-270</f>
        <v>45262.000243055554</v>
      </c>
      <c r="CH33" s="222">
        <f t="shared" ref="CH33:CH34" si="86">IF(DAY(CG33)&lt;=15,DATE(YEAR(CG33),MONTH(CG33),1),EOMONTH(CG33,0))</f>
        <v>45261</v>
      </c>
      <c r="CI33" s="222">
        <f t="shared" ref="CI33:CI34" si="87">BS33</f>
        <v>45532.000243055554</v>
      </c>
      <c r="CJ33" s="222">
        <f t="shared" ref="CJ33:CJ34" si="88">IF(DAY(CI33)&lt;=15,DATE(YEAR(CI33),MONTH(CI33),1),EOMONTH(CI33,0))</f>
        <v>45535</v>
      </c>
      <c r="CK33" s="149" t="s">
        <v>841</v>
      </c>
    </row>
    <row r="34" spans="1:89" ht="31" customHeight="1">
      <c r="A34" s="308" t="s">
        <v>905</v>
      </c>
      <c r="B34" s="131" t="s">
        <v>902</v>
      </c>
      <c r="C34" s="132" t="s">
        <v>906</v>
      </c>
      <c r="D34" s="133" t="str">
        <f t="shared" ca="1" si="1"/>
        <v>En cours</v>
      </c>
      <c r="E34" s="245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46"/>
      <c r="AZ34" s="246"/>
      <c r="BA34" s="303">
        <f>BT34</f>
        <v>46992</v>
      </c>
      <c r="BF34" s="149"/>
      <c r="BG34" s="149"/>
      <c r="BH34" s="149"/>
      <c r="BI34" s="149"/>
      <c r="BJ34" s="149"/>
      <c r="BK34" s="149"/>
      <c r="BL34" s="146"/>
      <c r="BM34" s="149"/>
      <c r="BN34" s="215" t="s">
        <v>874</v>
      </c>
      <c r="BO34" s="221" t="s">
        <v>905</v>
      </c>
      <c r="BP34" s="272" t="s">
        <v>839</v>
      </c>
      <c r="BQ34" s="211" t="s">
        <v>830</v>
      </c>
      <c r="BR34" s="283" t="s">
        <v>63</v>
      </c>
      <c r="BS34" s="216">
        <v>45532.000243055554</v>
      </c>
      <c r="BT34" s="216">
        <v>46992</v>
      </c>
      <c r="BU34" s="213">
        <f t="shared" si="80"/>
        <v>45535</v>
      </c>
      <c r="BV34" s="213">
        <f t="shared" si="80"/>
        <v>46996</v>
      </c>
      <c r="BW34" s="169" t="s">
        <v>4</v>
      </c>
      <c r="BX34" s="169" t="s">
        <v>904</v>
      </c>
      <c r="BY34" s="170" t="s">
        <v>17</v>
      </c>
      <c r="BZ34" s="374" t="s">
        <v>15</v>
      </c>
      <c r="CA34" s="374" t="s">
        <v>11</v>
      </c>
      <c r="CB34" s="174" t="s">
        <v>10</v>
      </c>
      <c r="CC34" s="222">
        <f t="shared" si="81"/>
        <v>44942.000243055554</v>
      </c>
      <c r="CD34" s="222">
        <f t="shared" si="82"/>
        <v>44957</v>
      </c>
      <c r="CE34" s="222">
        <f t="shared" si="83"/>
        <v>45262.000243055554</v>
      </c>
      <c r="CF34" s="222">
        <f t="shared" si="84"/>
        <v>45261</v>
      </c>
      <c r="CG34" s="222">
        <f t="shared" si="85"/>
        <v>45262.000243055554</v>
      </c>
      <c r="CH34" s="222">
        <f t="shared" si="86"/>
        <v>45261</v>
      </c>
      <c r="CI34" s="222">
        <f t="shared" si="87"/>
        <v>45532.000243055554</v>
      </c>
      <c r="CJ34" s="222">
        <f t="shared" si="88"/>
        <v>45535</v>
      </c>
      <c r="CK34" s="149" t="s">
        <v>841</v>
      </c>
    </row>
    <row r="35" spans="1:89" ht="31" customHeight="1">
      <c r="A35" s="308" t="s">
        <v>907</v>
      </c>
      <c r="B35" s="131" t="s">
        <v>660</v>
      </c>
      <c r="C35" s="132" t="s">
        <v>908</v>
      </c>
      <c r="D35" s="133" t="str">
        <f t="shared" ca="1" si="1"/>
        <v>En cours</v>
      </c>
      <c r="E35" s="245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246"/>
      <c r="W35" s="246"/>
      <c r="X35" s="246"/>
      <c r="Y35" s="246"/>
      <c r="Z35" s="246"/>
      <c r="AA35" s="246"/>
      <c r="AB35" s="246"/>
      <c r="AC35" s="246"/>
      <c r="AD35" s="246"/>
      <c r="AE35" s="246"/>
      <c r="AF35" s="246"/>
      <c r="AG35" s="246"/>
      <c r="AH35" s="246"/>
      <c r="AI35" s="246"/>
      <c r="AJ35" s="246"/>
      <c r="AK35" s="246"/>
      <c r="AL35" s="246"/>
      <c r="AM35" s="246"/>
      <c r="AN35" s="246"/>
      <c r="AO35" s="246"/>
      <c r="AP35" s="246"/>
      <c r="AQ35" s="246"/>
      <c r="AR35" s="246"/>
      <c r="AS35" s="246"/>
      <c r="AT35" s="246"/>
      <c r="AU35" s="246"/>
      <c r="AV35" s="246"/>
      <c r="AW35" s="246"/>
      <c r="AX35" s="246"/>
      <c r="AY35" s="246"/>
      <c r="AZ35" s="246"/>
      <c r="BA35" s="303">
        <f t="shared" ref="BA35:BA54" si="89">BT35</f>
        <v>46301</v>
      </c>
      <c r="BF35" s="149"/>
      <c r="BG35" s="149"/>
      <c r="BH35" s="149"/>
      <c r="BI35" s="149"/>
      <c r="BJ35" s="149"/>
      <c r="BK35" s="149"/>
      <c r="BL35" s="146"/>
      <c r="BM35" s="149"/>
      <c r="BN35" s="215" t="s">
        <v>909</v>
      </c>
      <c r="BO35" s="221" t="s">
        <v>907</v>
      </c>
      <c r="BP35" s="181" t="s">
        <v>830</v>
      </c>
      <c r="BQ35" s="211" t="s">
        <v>687</v>
      </c>
      <c r="BR35" s="211" t="s">
        <v>50</v>
      </c>
      <c r="BS35" s="173">
        <v>44841</v>
      </c>
      <c r="BT35" s="173">
        <v>46301</v>
      </c>
      <c r="BU35" s="213">
        <f t="shared" ref="BU35:BU54" si="90">IF(DAY(BS35)&lt;=15,DATE(YEAR(BS35),MONTH(BS35),1),EOMONTH(BS35,0))</f>
        <v>44835</v>
      </c>
      <c r="BV35" s="213">
        <f t="shared" ref="BV35:BV54" si="91">IF(DAY(BT35)&lt;=15,DATE(YEAR(BT35),MONTH(BT35),1),EOMONTH(BT35,0))</f>
        <v>46296</v>
      </c>
      <c r="BW35" s="282" t="s">
        <v>2</v>
      </c>
      <c r="BX35" s="169" t="s">
        <v>910</v>
      </c>
      <c r="BY35" s="170"/>
      <c r="BZ35" s="374" t="s">
        <v>13</v>
      </c>
      <c r="CA35" s="374" t="s">
        <v>11</v>
      </c>
      <c r="CB35" s="174"/>
      <c r="CC35" s="222">
        <f>CE35-90</f>
        <v>44601</v>
      </c>
      <c r="CD35" s="222">
        <f t="shared" si="48"/>
        <v>44593</v>
      </c>
      <c r="CE35" s="222">
        <f t="shared" si="79"/>
        <v>44691</v>
      </c>
      <c r="CF35" s="222">
        <f t="shared" si="49"/>
        <v>44682</v>
      </c>
      <c r="CG35" s="222">
        <f>CI35-150</f>
        <v>44691</v>
      </c>
      <c r="CH35" s="222">
        <f t="shared" si="50"/>
        <v>44682</v>
      </c>
      <c r="CI35" s="222">
        <f t="shared" ref="CI35:CI48" si="92">BS35</f>
        <v>44841</v>
      </c>
      <c r="CJ35" s="222">
        <f t="shared" ref="CJ35:CJ48" si="93">IF(DAY(CI35)&lt;=15,DATE(YEAR(CI35),MONTH(CI35),1),EOMONTH(CI35,0))</f>
        <v>44835</v>
      </c>
      <c r="CK35" s="149" t="s">
        <v>687</v>
      </c>
    </row>
    <row r="36" spans="1:89" ht="31" customHeight="1">
      <c r="A36" s="308" t="s">
        <v>65</v>
      </c>
      <c r="B36" s="131" t="s">
        <v>660</v>
      </c>
      <c r="C36" s="132" t="s">
        <v>908</v>
      </c>
      <c r="D36" s="133" t="str">
        <f t="shared" ca="1" si="1"/>
        <v>À venir</v>
      </c>
      <c r="E36" s="245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246"/>
      <c r="AJ36" s="246"/>
      <c r="AK36" s="246"/>
      <c r="AL36" s="246"/>
      <c r="AM36" s="246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246"/>
      <c r="AY36" s="246"/>
      <c r="AZ36" s="246"/>
      <c r="BA36" s="303">
        <f>BT36</f>
        <v>47762</v>
      </c>
      <c r="BF36" s="149"/>
      <c r="BG36" s="149"/>
      <c r="BH36" s="149"/>
      <c r="BI36" s="149"/>
      <c r="BJ36" s="149"/>
      <c r="BK36" s="149"/>
      <c r="BL36" s="146"/>
      <c r="BM36" s="149"/>
      <c r="BN36" s="215" t="s">
        <v>909</v>
      </c>
      <c r="BO36" s="221" t="s">
        <v>66</v>
      </c>
      <c r="BP36" s="181" t="s">
        <v>830</v>
      </c>
      <c r="BQ36" s="211" t="s">
        <v>687</v>
      </c>
      <c r="BR36" s="211"/>
      <c r="BS36" s="173">
        <v>46302</v>
      </c>
      <c r="BT36" s="173">
        <v>47762</v>
      </c>
      <c r="BU36" s="213">
        <f t="shared" si="90"/>
        <v>46296</v>
      </c>
      <c r="BV36" s="213">
        <f t="shared" si="91"/>
        <v>47757</v>
      </c>
      <c r="BW36" s="282" t="s">
        <v>2</v>
      </c>
      <c r="BX36" s="169" t="s">
        <v>910</v>
      </c>
      <c r="BY36" s="170"/>
      <c r="BZ36" s="374"/>
      <c r="CA36" s="374"/>
      <c r="CB36" s="174"/>
      <c r="CC36" s="222">
        <f>CE36-90</f>
        <v>46062</v>
      </c>
      <c r="CD36" s="222">
        <f t="shared" ref="CD36" si="94">IF(DAY(CC36)&lt;=15,DATE(YEAR(CC36),MONTH(CC36),1),EOMONTH(CC36,0))</f>
        <v>46054</v>
      </c>
      <c r="CE36" s="222">
        <f t="shared" si="79"/>
        <v>46152</v>
      </c>
      <c r="CF36" s="222">
        <f t="shared" si="49"/>
        <v>46143</v>
      </c>
      <c r="CG36" s="222">
        <f>CI36-150</f>
        <v>46152</v>
      </c>
      <c r="CH36" s="222">
        <f t="shared" si="50"/>
        <v>46143</v>
      </c>
      <c r="CI36" s="220">
        <f t="shared" si="92"/>
        <v>46302</v>
      </c>
      <c r="CJ36" s="220">
        <f t="shared" si="93"/>
        <v>46296</v>
      </c>
      <c r="CK36" s="149" t="s">
        <v>687</v>
      </c>
    </row>
    <row r="37" spans="1:89" ht="31" customHeight="1">
      <c r="A37" s="308" t="s">
        <v>911</v>
      </c>
      <c r="B37" s="308" t="s">
        <v>660</v>
      </c>
      <c r="C37" s="308" t="s">
        <v>912</v>
      </c>
      <c r="D37" s="133" t="str">
        <f t="shared" ca="1" si="1"/>
        <v>À venir</v>
      </c>
      <c r="E37" s="245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  <c r="AB37" s="246"/>
      <c r="AC37" s="246"/>
      <c r="AD37" s="246"/>
      <c r="AE37" s="246"/>
      <c r="AF37" s="246"/>
      <c r="AG37" s="246"/>
      <c r="AH37" s="246"/>
      <c r="AI37" s="246"/>
      <c r="AJ37" s="246"/>
      <c r="AK37" s="246"/>
      <c r="AL37" s="246"/>
      <c r="AM37" s="246"/>
      <c r="AN37" s="246"/>
      <c r="AO37" s="246"/>
      <c r="AP37" s="246"/>
      <c r="AQ37" s="246"/>
      <c r="AR37" s="246"/>
      <c r="AS37" s="246"/>
      <c r="AT37" s="246"/>
      <c r="AU37" s="246"/>
      <c r="AV37" s="246"/>
      <c r="AW37" s="246"/>
      <c r="AX37" s="246"/>
      <c r="AY37" s="246"/>
      <c r="AZ37" s="246"/>
      <c r="BA37" s="303">
        <f t="shared" ref="BA37:BA40" si="95">BT37</f>
        <v>47391.000243055554</v>
      </c>
      <c r="BF37" s="149"/>
      <c r="BG37" s="149"/>
      <c r="BH37" s="149"/>
      <c r="BI37" s="149"/>
      <c r="BJ37" s="149"/>
      <c r="BK37" s="149"/>
      <c r="BL37" s="146"/>
      <c r="BM37" s="149"/>
      <c r="BN37" s="221" t="s">
        <v>913</v>
      </c>
      <c r="BO37" s="221" t="s">
        <v>911</v>
      </c>
      <c r="BP37" s="181" t="s">
        <v>830</v>
      </c>
      <c r="BQ37" s="211" t="s">
        <v>830</v>
      </c>
      <c r="BR37" s="181" t="s">
        <v>63</v>
      </c>
      <c r="BS37" s="216">
        <v>45962.000243055554</v>
      </c>
      <c r="BT37" s="216">
        <v>47391.000243055554</v>
      </c>
      <c r="BU37" s="213">
        <f t="shared" ref="BU37" si="96">IF(DAY(BS37)&lt;=15,DATE(YEAR(BS37),MONTH(BS37),1),EOMONTH(BS37,0))</f>
        <v>45962</v>
      </c>
      <c r="BV37" s="213">
        <f t="shared" ref="BV37" si="97">IF(DAY(BT37)&lt;=15,DATE(YEAR(BT37),MONTH(BT37),1),EOMONTH(BT37,0))</f>
        <v>47391</v>
      </c>
      <c r="BW37" s="169"/>
      <c r="BX37" s="328"/>
      <c r="BY37" s="170" t="s">
        <v>19</v>
      </c>
      <c r="BZ37" s="374"/>
      <c r="CA37" s="374"/>
      <c r="CB37" s="174"/>
      <c r="CC37" s="222">
        <f>CE37-90</f>
        <v>45722.000243055554</v>
      </c>
      <c r="CD37" s="222">
        <f t="shared" ref="CD37" si="98">IF(DAY(CC37)&lt;=15,DATE(YEAR(CC37),MONTH(CC37),1),EOMONTH(CC37,0))</f>
        <v>45717</v>
      </c>
      <c r="CE37" s="222">
        <f t="shared" ref="CE37" si="99">CG37</f>
        <v>45812.000243055554</v>
      </c>
      <c r="CF37" s="222">
        <f t="shared" ref="CF37" si="100">IF(DAY(CE37)&lt;=15,DATE(YEAR(CE37),MONTH(CE37),1),EOMONTH(CE37,0))</f>
        <v>45809</v>
      </c>
      <c r="CG37" s="222">
        <f>CI37-150</f>
        <v>45812.000243055554</v>
      </c>
      <c r="CH37" s="222">
        <f t="shared" ref="CH37" si="101">IF(DAY(CG37)&lt;=15,DATE(YEAR(CG37),MONTH(CG37),1),EOMONTH(CG37,0))</f>
        <v>45809</v>
      </c>
      <c r="CI37" s="220">
        <f t="shared" ref="CI37" si="102">BS37</f>
        <v>45962.000243055554</v>
      </c>
      <c r="CJ37" s="220">
        <f t="shared" ref="CJ37" si="103">IF(DAY(CI37)&lt;=15,DATE(YEAR(CI37),MONTH(CI37),1),EOMONTH(CI37,0))</f>
        <v>45962</v>
      </c>
      <c r="CK37" s="149" t="s">
        <v>829</v>
      </c>
    </row>
    <row r="38" spans="1:89" ht="31" customHeight="1">
      <c r="A38" s="308" t="s">
        <v>914</v>
      </c>
      <c r="B38" s="131" t="s">
        <v>660</v>
      </c>
      <c r="C38" s="132" t="s">
        <v>915</v>
      </c>
      <c r="D38" s="133" t="str">
        <f t="shared" ref="D38:D48" ca="1" si="104">IF(BT38&lt;TODAY(),"Terminé",(IF(BS38&gt;=TODAY(),"À venir","En cours")))</f>
        <v>En cours</v>
      </c>
      <c r="E38" s="245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  <c r="AC38" s="246"/>
      <c r="AD38" s="246"/>
      <c r="AE38" s="246"/>
      <c r="AF38" s="246"/>
      <c r="AG38" s="246"/>
      <c r="AH38" s="246"/>
      <c r="AI38" s="246"/>
      <c r="AJ38" s="246"/>
      <c r="AK38" s="246"/>
      <c r="AL38" s="246"/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246"/>
      <c r="AY38" s="246"/>
      <c r="AZ38" s="246"/>
      <c r="BA38" s="303">
        <f t="shared" si="95"/>
        <v>47383</v>
      </c>
      <c r="BF38" s="149"/>
      <c r="BG38" s="149"/>
      <c r="BH38" s="149"/>
      <c r="BI38" s="149"/>
      <c r="BJ38" s="149"/>
      <c r="BK38" s="149"/>
      <c r="BL38" s="146"/>
      <c r="BM38" s="149"/>
      <c r="BN38" s="215" t="s">
        <v>913</v>
      </c>
      <c r="BO38" s="221" t="s">
        <v>914</v>
      </c>
      <c r="BP38" s="181" t="s">
        <v>830</v>
      </c>
      <c r="BQ38" s="211"/>
      <c r="BR38" s="181" t="s">
        <v>63</v>
      </c>
      <c r="BS38" s="216">
        <v>45931</v>
      </c>
      <c r="BT38" s="216">
        <v>47383</v>
      </c>
      <c r="BU38" s="213">
        <f>IF(DAY(BS38)&lt;=15,DATE(YEAR(BS38),MONTH(BS38),1),EOMONTH(BS38,0))</f>
        <v>45931</v>
      </c>
      <c r="BV38" s="213">
        <f t="shared" si="91"/>
        <v>47391</v>
      </c>
      <c r="BW38" s="169" t="s">
        <v>2</v>
      </c>
      <c r="BX38" s="328" t="s">
        <v>916</v>
      </c>
      <c r="BY38" s="170" t="s">
        <v>19</v>
      </c>
      <c r="BZ38" s="374" t="s">
        <v>13</v>
      </c>
      <c r="CA38" s="374"/>
      <c r="CB38" s="174"/>
      <c r="CC38" s="222">
        <f>CE38-120</f>
        <v>45661</v>
      </c>
      <c r="CD38" s="222">
        <f t="shared" ref="CD38" si="105">IF(DAY(CC38)&lt;=15,DATE(YEAR(CC38),MONTH(CC38),1),EOMONTH(CC38,0))</f>
        <v>45658</v>
      </c>
      <c r="CE38" s="222">
        <f t="shared" ref="CE38" si="106">CG38</f>
        <v>45781</v>
      </c>
      <c r="CF38" s="222">
        <f t="shared" ref="CF38" si="107">IF(DAY(CE38)&lt;=15,DATE(YEAR(CE38),MONTH(CE38),1),EOMONTH(CE38,0))</f>
        <v>45778</v>
      </c>
      <c r="CG38" s="222">
        <f>CI38-150</f>
        <v>45781</v>
      </c>
      <c r="CH38" s="222">
        <f t="shared" ref="CH38" si="108">IF(DAY(CG38)&lt;=15,DATE(YEAR(CG38),MONTH(CG38),1),EOMONTH(CG38,0))</f>
        <v>45778</v>
      </c>
      <c r="CI38" s="220">
        <f t="shared" ref="CI38" si="109">BS38</f>
        <v>45931</v>
      </c>
      <c r="CJ38" s="220">
        <f t="shared" ref="CJ38" si="110">IF(DAY(CI38)&lt;=15,DATE(YEAR(CI38),MONTH(CI38),1),EOMONTH(CI38,0))</f>
        <v>45931</v>
      </c>
      <c r="CK38" s="149" t="s">
        <v>829</v>
      </c>
    </row>
    <row r="39" spans="1:89" ht="31" customHeight="1" thickBot="1">
      <c r="A39" s="308" t="s">
        <v>917</v>
      </c>
      <c r="B39" s="131" t="s">
        <v>660</v>
      </c>
      <c r="C39" s="132" t="s">
        <v>918</v>
      </c>
      <c r="D39" s="133" t="str">
        <f t="shared" ca="1" si="104"/>
        <v>En cours</v>
      </c>
      <c r="E39" s="245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246"/>
      <c r="AK39" s="246"/>
      <c r="AL39" s="246"/>
      <c r="AM39" s="246"/>
      <c r="AN39" s="246"/>
      <c r="AO39" s="246"/>
      <c r="AP39" s="246"/>
      <c r="AQ39" s="246"/>
      <c r="AR39" s="246"/>
      <c r="AS39" s="246"/>
      <c r="AT39" s="246"/>
      <c r="AU39" s="246"/>
      <c r="AV39" s="246"/>
      <c r="AW39" s="246"/>
      <c r="AX39" s="246"/>
      <c r="AY39" s="246"/>
      <c r="AZ39" s="246"/>
      <c r="BA39" s="303">
        <f t="shared" si="95"/>
        <v>46480</v>
      </c>
      <c r="BF39" s="149"/>
      <c r="BG39" s="149"/>
      <c r="BH39" s="149"/>
      <c r="BI39" s="149"/>
      <c r="BJ39" s="149"/>
      <c r="BK39" s="149"/>
      <c r="BL39" s="146"/>
      <c r="BM39" s="149"/>
      <c r="BN39" s="215" t="s">
        <v>917</v>
      </c>
      <c r="BO39" s="221" t="s">
        <v>917</v>
      </c>
      <c r="BP39" s="272" t="s">
        <v>839</v>
      </c>
      <c r="BQ39" s="211" t="s">
        <v>830</v>
      </c>
      <c r="BR39" s="181" t="s">
        <v>50</v>
      </c>
      <c r="BS39" s="216">
        <v>45020</v>
      </c>
      <c r="BT39" s="216">
        <v>46480</v>
      </c>
      <c r="BU39" s="213">
        <f t="shared" si="90"/>
        <v>45017</v>
      </c>
      <c r="BV39" s="213">
        <f t="shared" si="91"/>
        <v>46478</v>
      </c>
      <c r="BW39" s="169" t="s">
        <v>2</v>
      </c>
      <c r="BX39" s="330" t="s">
        <v>919</v>
      </c>
      <c r="BY39" s="170"/>
      <c r="BZ39" s="374" t="s">
        <v>13</v>
      </c>
      <c r="CA39" s="374"/>
      <c r="CB39" s="174"/>
      <c r="CC39" s="276">
        <f>CE39-60</f>
        <v>44750</v>
      </c>
      <c r="CD39" s="277">
        <f t="shared" si="48"/>
        <v>44743</v>
      </c>
      <c r="CE39" s="277">
        <f>CG39</f>
        <v>44810</v>
      </c>
      <c r="CF39" s="277">
        <f t="shared" si="49"/>
        <v>44805</v>
      </c>
      <c r="CG39" s="277">
        <f>CI39-210</f>
        <v>44810</v>
      </c>
      <c r="CH39" s="277">
        <f t="shared" si="50"/>
        <v>44805</v>
      </c>
      <c r="CI39" s="277">
        <f t="shared" si="92"/>
        <v>45020</v>
      </c>
      <c r="CJ39" s="277">
        <f t="shared" si="93"/>
        <v>45017</v>
      </c>
      <c r="CK39" s="149" t="s">
        <v>841</v>
      </c>
    </row>
    <row r="40" spans="1:89" ht="31" customHeight="1" thickBot="1">
      <c r="A40" s="308" t="s">
        <v>920</v>
      </c>
      <c r="B40" s="131" t="s">
        <v>660</v>
      </c>
      <c r="C40" s="132" t="s">
        <v>918</v>
      </c>
      <c r="D40" s="133" t="str">
        <f t="shared" ca="1" si="104"/>
        <v>À venir</v>
      </c>
      <c r="E40" s="245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246"/>
      <c r="AG40" s="246"/>
      <c r="AH40" s="246"/>
      <c r="AI40" s="246"/>
      <c r="AJ40" s="246"/>
      <c r="AK40" s="246"/>
      <c r="AL40" s="246"/>
      <c r="AM40" s="246"/>
      <c r="AN40" s="246"/>
      <c r="AO40" s="246"/>
      <c r="AP40" s="246"/>
      <c r="AQ40" s="246"/>
      <c r="AR40" s="246"/>
      <c r="AS40" s="246"/>
      <c r="AT40" s="246"/>
      <c r="AU40" s="246"/>
      <c r="AV40" s="246"/>
      <c r="AW40" s="246"/>
      <c r="AX40" s="246"/>
      <c r="AY40" s="246"/>
      <c r="AZ40" s="246"/>
      <c r="BA40" s="303">
        <f t="shared" si="95"/>
        <v>47940</v>
      </c>
      <c r="BF40" s="149"/>
      <c r="BG40" s="149"/>
      <c r="BH40" s="149"/>
      <c r="BI40" s="149"/>
      <c r="BJ40" s="149"/>
      <c r="BK40" s="149"/>
      <c r="BL40" s="146"/>
      <c r="BM40" s="149"/>
      <c r="BN40" s="221" t="s">
        <v>917</v>
      </c>
      <c r="BO40" s="221" t="s">
        <v>66</v>
      </c>
      <c r="BP40" s="272" t="s">
        <v>839</v>
      </c>
      <c r="BQ40" s="211"/>
      <c r="BR40" s="181"/>
      <c r="BS40" s="216">
        <f>BT39</f>
        <v>46480</v>
      </c>
      <c r="BT40" s="216">
        <f>BS40+1460</f>
        <v>47940</v>
      </c>
      <c r="BU40" s="213">
        <f t="shared" ref="BU40" si="111">IF(DAY(BS40)&lt;=15,DATE(YEAR(BS40),MONTH(BS40),1),EOMONTH(BS40,0))</f>
        <v>46478</v>
      </c>
      <c r="BV40" s="213">
        <f t="shared" ref="BV40" si="112">IF(DAY(BT40)&lt;=15,DATE(YEAR(BT40),MONTH(BT40),1),EOMONTH(BT40,0))</f>
        <v>47939</v>
      </c>
      <c r="BW40" s="169"/>
      <c r="BX40" s="330"/>
      <c r="BY40" s="170"/>
      <c r="BZ40" s="374"/>
      <c r="CA40" s="374"/>
      <c r="CB40" s="174"/>
      <c r="CC40" s="276">
        <f>CE40-60</f>
        <v>46210</v>
      </c>
      <c r="CD40" s="277">
        <f t="shared" ref="CD40" si="113">IF(DAY(CC40)&lt;=15,DATE(YEAR(CC40),MONTH(CC40),1),EOMONTH(CC40,0))</f>
        <v>46204</v>
      </c>
      <c r="CE40" s="277">
        <f>CG40</f>
        <v>46270</v>
      </c>
      <c r="CF40" s="277">
        <f t="shared" ref="CF40" si="114">IF(DAY(CE40)&lt;=15,DATE(YEAR(CE40),MONTH(CE40),1),EOMONTH(CE40,0))</f>
        <v>46266</v>
      </c>
      <c r="CG40" s="277">
        <f>CI40-210</f>
        <v>46270</v>
      </c>
      <c r="CH40" s="277">
        <f t="shared" ref="CH40" si="115">IF(DAY(CG40)&lt;=15,DATE(YEAR(CG40),MONTH(CG40),1),EOMONTH(CG40,0))</f>
        <v>46266</v>
      </c>
      <c r="CI40" s="277">
        <f t="shared" ref="CI40" si="116">BS40</f>
        <v>46480</v>
      </c>
      <c r="CJ40" s="277">
        <f t="shared" ref="CJ40" si="117">IF(DAY(CI40)&lt;=15,DATE(YEAR(CI40),MONTH(CI40),1),EOMONTH(CI40,0))</f>
        <v>46478</v>
      </c>
      <c r="CK40" s="149" t="s">
        <v>841</v>
      </c>
    </row>
    <row r="41" spans="1:89" ht="31" hidden="1" customHeight="1">
      <c r="A41" s="396" t="s">
        <v>921</v>
      </c>
      <c r="B41" s="131" t="s">
        <v>660</v>
      </c>
      <c r="C41" s="132" t="s">
        <v>922</v>
      </c>
      <c r="D41" s="133" t="str">
        <f t="shared" ca="1" si="104"/>
        <v>En cours</v>
      </c>
      <c r="E41" s="245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46"/>
      <c r="AH41" s="246"/>
      <c r="AI41" s="246"/>
      <c r="AJ41" s="246"/>
      <c r="AK41" s="246"/>
      <c r="AL41" s="246"/>
      <c r="AM41" s="246"/>
      <c r="AN41" s="246"/>
      <c r="AO41" s="246"/>
      <c r="AP41" s="246"/>
      <c r="AQ41" s="246"/>
      <c r="AR41" s="246"/>
      <c r="AS41" s="246"/>
      <c r="AT41" s="246"/>
      <c r="AU41" s="246"/>
      <c r="AV41" s="246"/>
      <c r="AW41" s="246"/>
      <c r="AX41" s="246"/>
      <c r="AY41" s="246"/>
      <c r="AZ41" s="246"/>
      <c r="BA41" s="303">
        <f t="shared" si="89"/>
        <v>46547</v>
      </c>
      <c r="BF41" s="149"/>
      <c r="BG41" s="149"/>
      <c r="BH41" s="149"/>
      <c r="BI41" s="149"/>
      <c r="BJ41" s="149"/>
      <c r="BK41" s="149"/>
      <c r="BL41" s="146"/>
      <c r="BM41" s="149"/>
      <c r="BN41" s="215" t="s">
        <v>921</v>
      </c>
      <c r="BO41" s="397" t="s">
        <v>921</v>
      </c>
      <c r="BP41" s="181" t="s">
        <v>830</v>
      </c>
      <c r="BQ41" s="211" t="s">
        <v>687</v>
      </c>
      <c r="BR41" s="211" t="s">
        <v>50</v>
      </c>
      <c r="BS41" s="216">
        <v>45087</v>
      </c>
      <c r="BT41" s="216">
        <v>46547</v>
      </c>
      <c r="BU41" s="213">
        <f t="shared" si="90"/>
        <v>45078</v>
      </c>
      <c r="BV41" s="213">
        <f t="shared" si="91"/>
        <v>46539</v>
      </c>
      <c r="BW41" s="169" t="s">
        <v>2</v>
      </c>
      <c r="BX41" s="174" t="s">
        <v>923</v>
      </c>
      <c r="BY41" s="170" t="s">
        <v>12</v>
      </c>
      <c r="BZ41" s="374" t="s">
        <v>13</v>
      </c>
      <c r="CA41" s="374"/>
      <c r="CB41" s="174"/>
      <c r="CC41" s="222">
        <f>CE41-90</f>
        <v>44847</v>
      </c>
      <c r="CD41" s="222">
        <f t="shared" si="48"/>
        <v>44835</v>
      </c>
      <c r="CE41" s="222">
        <f>CG41</f>
        <v>44937</v>
      </c>
      <c r="CF41" s="222">
        <f t="shared" si="49"/>
        <v>44927</v>
      </c>
      <c r="CG41" s="222">
        <f>CI41-150</f>
        <v>44937</v>
      </c>
      <c r="CH41" s="222">
        <f t="shared" si="50"/>
        <v>44927</v>
      </c>
      <c r="CI41" s="222">
        <f t="shared" si="92"/>
        <v>45087</v>
      </c>
      <c r="CJ41" s="222">
        <f t="shared" si="93"/>
        <v>45078</v>
      </c>
      <c r="CK41" s="149" t="s">
        <v>687</v>
      </c>
    </row>
    <row r="42" spans="1:89" ht="31" hidden="1" customHeight="1">
      <c r="A42" s="396" t="s">
        <v>920</v>
      </c>
      <c r="B42" s="131" t="s">
        <v>660</v>
      </c>
      <c r="C42" s="132" t="s">
        <v>922</v>
      </c>
      <c r="D42" s="133" t="str">
        <f t="shared" ca="1" si="104"/>
        <v>À venir</v>
      </c>
      <c r="E42" s="245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46"/>
      <c r="AH42" s="246"/>
      <c r="AI42" s="246"/>
      <c r="AJ42" s="246"/>
      <c r="AK42" s="246"/>
      <c r="AL42" s="246"/>
      <c r="AM42" s="246"/>
      <c r="AN42" s="246"/>
      <c r="AO42" s="246"/>
      <c r="AP42" s="246"/>
      <c r="AQ42" s="246"/>
      <c r="AR42" s="246"/>
      <c r="AS42" s="246"/>
      <c r="AT42" s="246"/>
      <c r="AU42" s="246"/>
      <c r="AV42" s="246"/>
      <c r="AW42" s="246"/>
      <c r="AX42" s="246"/>
      <c r="AY42" s="246"/>
      <c r="AZ42" s="246"/>
      <c r="BA42" s="303">
        <f t="shared" si="89"/>
        <v>48007</v>
      </c>
      <c r="BF42" s="149"/>
      <c r="BG42" s="149"/>
      <c r="BH42" s="149"/>
      <c r="BI42" s="149"/>
      <c r="BJ42" s="149"/>
      <c r="BK42" s="149"/>
      <c r="BL42" s="146"/>
      <c r="BM42" s="149"/>
      <c r="BN42" s="221" t="s">
        <v>921</v>
      </c>
      <c r="BO42" s="397" t="s">
        <v>66</v>
      </c>
      <c r="BP42" s="181" t="s">
        <v>830</v>
      </c>
      <c r="BQ42" s="211"/>
      <c r="BR42" s="211"/>
      <c r="BS42" s="216">
        <f>BT41</f>
        <v>46547</v>
      </c>
      <c r="BT42" s="216">
        <f>BS42+1460</f>
        <v>48007</v>
      </c>
      <c r="BU42" s="213">
        <f t="shared" ref="BU42" si="118">IF(DAY(BS42)&lt;=15,DATE(YEAR(BS42),MONTH(BS42),1),EOMONTH(BS42,0))</f>
        <v>46539</v>
      </c>
      <c r="BV42" s="213">
        <f t="shared" ref="BV42" si="119">IF(DAY(BT42)&lt;=15,DATE(YEAR(BT42),MONTH(BT42),1),EOMONTH(BT42,0))</f>
        <v>48000</v>
      </c>
      <c r="BW42" s="169"/>
      <c r="BX42" s="174"/>
      <c r="BY42" s="170"/>
      <c r="BZ42" s="374"/>
      <c r="CA42" s="374"/>
      <c r="CB42" s="174"/>
      <c r="CC42" s="222">
        <f>CE42-90</f>
        <v>46307</v>
      </c>
      <c r="CD42" s="222">
        <f t="shared" ref="CD42" si="120">IF(DAY(CC42)&lt;=15,DATE(YEAR(CC42),MONTH(CC42),1),EOMONTH(CC42,0))</f>
        <v>46296</v>
      </c>
      <c r="CE42" s="222">
        <f>CG42</f>
        <v>46397</v>
      </c>
      <c r="CF42" s="222">
        <f t="shared" ref="CF42" si="121">IF(DAY(CE42)&lt;=15,DATE(YEAR(CE42),MONTH(CE42),1),EOMONTH(CE42,0))</f>
        <v>46388</v>
      </c>
      <c r="CG42" s="222">
        <f>CI42-150</f>
        <v>46397</v>
      </c>
      <c r="CH42" s="222">
        <f t="shared" ref="CH42" si="122">IF(DAY(CG42)&lt;=15,DATE(YEAR(CG42),MONTH(CG42),1),EOMONTH(CG42,0))</f>
        <v>46388</v>
      </c>
      <c r="CI42" s="222">
        <f t="shared" ref="CI42" si="123">BS42</f>
        <v>46547</v>
      </c>
      <c r="CJ42" s="222">
        <f t="shared" ref="CJ42" si="124">IF(DAY(CI42)&lt;=15,DATE(YEAR(CI42),MONTH(CI42),1),EOMONTH(CI42,0))</f>
        <v>46539</v>
      </c>
      <c r="CK42" s="149" t="s">
        <v>687</v>
      </c>
    </row>
    <row r="43" spans="1:89" ht="31" customHeight="1">
      <c r="A43" s="308" t="s">
        <v>924</v>
      </c>
      <c r="B43" s="131" t="s">
        <v>660</v>
      </c>
      <c r="C43" s="132" t="s">
        <v>925</v>
      </c>
      <c r="D43" s="133" t="str">
        <f t="shared" ca="1" si="104"/>
        <v>En cours</v>
      </c>
      <c r="E43" s="245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46"/>
      <c r="AH43" s="246"/>
      <c r="AI43" s="246"/>
      <c r="AJ43" s="246"/>
      <c r="AK43" s="246"/>
      <c r="AL43" s="246"/>
      <c r="AM43" s="246"/>
      <c r="AN43" s="246"/>
      <c r="AO43" s="246"/>
      <c r="AP43" s="246"/>
      <c r="AQ43" s="246"/>
      <c r="AR43" s="246"/>
      <c r="AS43" s="246"/>
      <c r="AT43" s="246"/>
      <c r="AU43" s="246"/>
      <c r="AV43" s="246"/>
      <c r="AW43" s="246"/>
      <c r="AX43" s="246"/>
      <c r="AY43" s="246"/>
      <c r="AZ43" s="246"/>
      <c r="BA43" s="303">
        <f t="shared" si="89"/>
        <v>46669</v>
      </c>
      <c r="BF43" s="149"/>
      <c r="BG43" s="149"/>
      <c r="BH43" s="149"/>
      <c r="BI43" s="149"/>
      <c r="BJ43" s="149"/>
      <c r="BK43" s="149"/>
      <c r="BL43" s="146"/>
      <c r="BM43" s="149"/>
      <c r="BN43" s="215" t="s">
        <v>924</v>
      </c>
      <c r="BO43" s="221" t="s">
        <v>924</v>
      </c>
      <c r="BP43" s="181" t="s">
        <v>830</v>
      </c>
      <c r="BQ43" s="211" t="s">
        <v>830</v>
      </c>
      <c r="BR43" s="181" t="s">
        <v>63</v>
      </c>
      <c r="BS43" s="216">
        <v>45209</v>
      </c>
      <c r="BT43" s="216">
        <v>46669</v>
      </c>
      <c r="BU43" s="213">
        <f t="shared" si="90"/>
        <v>45200</v>
      </c>
      <c r="BV43" s="213">
        <f t="shared" si="91"/>
        <v>46661</v>
      </c>
      <c r="BW43" s="169" t="s">
        <v>2</v>
      </c>
      <c r="BX43" s="332" t="s">
        <v>925</v>
      </c>
      <c r="BY43" s="170"/>
      <c r="BZ43" s="374" t="s">
        <v>15</v>
      </c>
      <c r="CA43" s="374"/>
      <c r="CB43" s="174" t="s">
        <v>11</v>
      </c>
      <c r="CC43" s="222">
        <f t="shared" ref="CC43:CC45" si="125">CE43-90</f>
        <v>44879</v>
      </c>
      <c r="CD43" s="274">
        <f t="shared" si="48"/>
        <v>44866</v>
      </c>
      <c r="CE43" s="222">
        <f t="shared" ref="CE43:CE45" si="126">CG43</f>
        <v>44969</v>
      </c>
      <c r="CF43" s="274">
        <f t="shared" si="49"/>
        <v>44958</v>
      </c>
      <c r="CG43" s="274">
        <f>CI43-240</f>
        <v>44969</v>
      </c>
      <c r="CH43" s="274">
        <f t="shared" si="50"/>
        <v>44958</v>
      </c>
      <c r="CI43" s="274">
        <f t="shared" si="92"/>
        <v>45209</v>
      </c>
      <c r="CJ43" s="274">
        <f t="shared" si="93"/>
        <v>45200</v>
      </c>
      <c r="CK43" s="149" t="s">
        <v>829</v>
      </c>
    </row>
    <row r="44" spans="1:89" ht="31" customHeight="1">
      <c r="A44" s="308" t="s">
        <v>926</v>
      </c>
      <c r="B44" s="131" t="s">
        <v>660</v>
      </c>
      <c r="C44" s="132" t="s">
        <v>927</v>
      </c>
      <c r="D44" s="133" t="str">
        <f t="shared" ca="1" si="104"/>
        <v>En cours</v>
      </c>
      <c r="E44" s="245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6"/>
      <c r="AI44" s="246"/>
      <c r="AJ44" s="246"/>
      <c r="AK44" s="246"/>
      <c r="AL44" s="246"/>
      <c r="AM44" s="246"/>
      <c r="AN44" s="246"/>
      <c r="AO44" s="246"/>
      <c r="AP44" s="246"/>
      <c r="AQ44" s="246"/>
      <c r="AR44" s="246"/>
      <c r="AS44" s="246"/>
      <c r="AT44" s="246"/>
      <c r="AU44" s="246"/>
      <c r="AV44" s="246"/>
      <c r="AW44" s="246"/>
      <c r="AX44" s="246"/>
      <c r="AY44" s="246"/>
      <c r="AZ44" s="246"/>
      <c r="BA44" s="303">
        <f t="shared" si="89"/>
        <v>47229</v>
      </c>
      <c r="BF44" s="149"/>
      <c r="BG44" s="149"/>
      <c r="BH44" s="149"/>
      <c r="BI44" s="149"/>
      <c r="BJ44" s="149"/>
      <c r="BK44" s="149"/>
      <c r="BL44" s="146"/>
      <c r="BM44" s="149"/>
      <c r="BN44" s="215" t="s">
        <v>924</v>
      </c>
      <c r="BO44" s="221" t="s">
        <v>926</v>
      </c>
      <c r="BP44" s="181" t="s">
        <v>830</v>
      </c>
      <c r="BQ44" s="211" t="s">
        <v>830</v>
      </c>
      <c r="BR44" s="181" t="s">
        <v>63</v>
      </c>
      <c r="BS44" s="216">
        <v>45769</v>
      </c>
      <c r="BT44" s="216">
        <v>47229</v>
      </c>
      <c r="BU44" s="213">
        <f t="shared" si="90"/>
        <v>45777</v>
      </c>
      <c r="BV44" s="213">
        <f t="shared" si="91"/>
        <v>47238</v>
      </c>
      <c r="BW44" s="169"/>
      <c r="BX44" s="330" t="s">
        <v>927</v>
      </c>
      <c r="BY44" s="170" t="s">
        <v>19</v>
      </c>
      <c r="BZ44" s="374"/>
      <c r="CA44" s="374"/>
      <c r="CB44" s="174"/>
      <c r="CC44" s="222">
        <f t="shared" si="125"/>
        <v>45439</v>
      </c>
      <c r="CD44" s="274">
        <f t="shared" ref="CD44" si="127">IF(DAY(CC44)&lt;=15,DATE(YEAR(CC44),MONTH(CC44),1),EOMONTH(CC44,0))</f>
        <v>45443</v>
      </c>
      <c r="CE44" s="222">
        <f t="shared" si="126"/>
        <v>45529</v>
      </c>
      <c r="CF44" s="274">
        <f t="shared" ref="CF44" si="128">IF(DAY(CE44)&lt;=15,DATE(YEAR(CE44),MONTH(CE44),1),EOMONTH(CE44,0))</f>
        <v>45535</v>
      </c>
      <c r="CG44" s="274">
        <f>CI44-240</f>
        <v>45529</v>
      </c>
      <c r="CH44" s="274">
        <f t="shared" ref="CH44" si="129">IF(DAY(CG44)&lt;=15,DATE(YEAR(CG44),MONTH(CG44),1),EOMONTH(CG44,0))</f>
        <v>45535</v>
      </c>
      <c r="CI44" s="274">
        <f t="shared" ref="CI44" si="130">BS44</f>
        <v>45769</v>
      </c>
      <c r="CJ44" s="274">
        <f t="shared" ref="CJ44" si="131">IF(DAY(CI44)&lt;=15,DATE(YEAR(CI44),MONTH(CI44),1),EOMONTH(CI44,0))</f>
        <v>45777</v>
      </c>
      <c r="CK44" s="149" t="s">
        <v>829</v>
      </c>
    </row>
    <row r="45" spans="1:89" ht="31" customHeight="1">
      <c r="A45" s="308" t="s">
        <v>702</v>
      </c>
      <c r="B45" s="131" t="s">
        <v>660</v>
      </c>
      <c r="C45" s="132" t="s">
        <v>928</v>
      </c>
      <c r="D45" s="133" t="str">
        <f t="shared" ca="1" si="104"/>
        <v>En cours</v>
      </c>
      <c r="E45" s="245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46"/>
      <c r="AH45" s="246"/>
      <c r="AI45" s="246"/>
      <c r="AJ45" s="246"/>
      <c r="AK45" s="246"/>
      <c r="AL45" s="246"/>
      <c r="AM45" s="246"/>
      <c r="AN45" s="246"/>
      <c r="AO45" s="246"/>
      <c r="AP45" s="246"/>
      <c r="AQ45" s="246"/>
      <c r="AR45" s="246"/>
      <c r="AS45" s="246"/>
      <c r="AT45" s="246"/>
      <c r="AU45" s="246"/>
      <c r="AV45" s="246"/>
      <c r="AW45" s="246"/>
      <c r="AX45" s="246"/>
      <c r="AY45" s="246"/>
      <c r="AZ45" s="246"/>
      <c r="BA45" s="303">
        <f t="shared" si="89"/>
        <v>46650</v>
      </c>
      <c r="BF45" s="149"/>
      <c r="BG45" s="149"/>
      <c r="BH45" s="149"/>
      <c r="BI45" s="149"/>
      <c r="BJ45" s="149"/>
      <c r="BK45" s="149"/>
      <c r="BL45" s="146"/>
      <c r="BM45" s="149"/>
      <c r="BN45" s="215" t="s">
        <v>702</v>
      </c>
      <c r="BO45" s="221" t="s">
        <v>702</v>
      </c>
      <c r="BP45" s="181" t="s">
        <v>830</v>
      </c>
      <c r="BQ45" s="211" t="s">
        <v>830</v>
      </c>
      <c r="BR45" s="181" t="s">
        <v>63</v>
      </c>
      <c r="BS45" s="216">
        <v>45190</v>
      </c>
      <c r="BT45" s="216">
        <v>46650</v>
      </c>
      <c r="BU45" s="213">
        <f t="shared" si="90"/>
        <v>45199</v>
      </c>
      <c r="BV45" s="213">
        <f t="shared" si="91"/>
        <v>46660</v>
      </c>
      <c r="BW45" s="169" t="s">
        <v>4</v>
      </c>
      <c r="BX45" s="325" t="s">
        <v>929</v>
      </c>
      <c r="BY45" s="170"/>
      <c r="BZ45" s="374" t="s">
        <v>15</v>
      </c>
      <c r="CA45" s="374" t="s">
        <v>11</v>
      </c>
      <c r="CB45" s="174"/>
      <c r="CC45" s="222">
        <f t="shared" si="125"/>
        <v>44860</v>
      </c>
      <c r="CD45" s="222">
        <f t="shared" si="48"/>
        <v>44865</v>
      </c>
      <c r="CE45" s="222">
        <f t="shared" si="126"/>
        <v>44950</v>
      </c>
      <c r="CF45" s="222">
        <f t="shared" si="49"/>
        <v>44957</v>
      </c>
      <c r="CG45" s="222">
        <f>CI45-240</f>
        <v>44950</v>
      </c>
      <c r="CH45" s="222">
        <f t="shared" si="50"/>
        <v>44957</v>
      </c>
      <c r="CI45" s="222">
        <f t="shared" si="92"/>
        <v>45190</v>
      </c>
      <c r="CJ45" s="222">
        <f t="shared" si="93"/>
        <v>45199</v>
      </c>
      <c r="CK45" s="149" t="s">
        <v>829</v>
      </c>
    </row>
    <row r="46" spans="1:89" ht="31" customHeight="1">
      <c r="A46" s="308" t="s">
        <v>930</v>
      </c>
      <c r="B46" s="131" t="s">
        <v>902</v>
      </c>
      <c r="C46" s="132" t="s">
        <v>931</v>
      </c>
      <c r="D46" s="133" t="str">
        <f t="shared" ca="1" si="104"/>
        <v>En cours</v>
      </c>
      <c r="E46" s="245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  <c r="AB46" s="246"/>
      <c r="AC46" s="246"/>
      <c r="AD46" s="246"/>
      <c r="AE46" s="246"/>
      <c r="AF46" s="246"/>
      <c r="AG46" s="246"/>
      <c r="AH46" s="246"/>
      <c r="AI46" s="246"/>
      <c r="AJ46" s="246"/>
      <c r="AK46" s="246"/>
      <c r="AL46" s="246"/>
      <c r="AM46" s="246"/>
      <c r="AN46" s="246"/>
      <c r="AO46" s="246"/>
      <c r="AP46" s="246"/>
      <c r="AQ46" s="246"/>
      <c r="AR46" s="246"/>
      <c r="AS46" s="246"/>
      <c r="AT46" s="246"/>
      <c r="AU46" s="246"/>
      <c r="AV46" s="246"/>
      <c r="AW46" s="246"/>
      <c r="AX46" s="246"/>
      <c r="AY46" s="246"/>
      <c r="AZ46" s="246"/>
      <c r="BA46" s="303">
        <f t="shared" si="89"/>
        <v>46479</v>
      </c>
      <c r="BF46" s="149"/>
      <c r="BG46" s="149"/>
      <c r="BH46" s="149"/>
      <c r="BI46" s="149"/>
      <c r="BJ46" s="149"/>
      <c r="BK46" s="149"/>
      <c r="BL46" s="146"/>
      <c r="BM46" s="149"/>
      <c r="BN46" s="215" t="s">
        <v>909</v>
      </c>
      <c r="BO46" s="221" t="s">
        <v>930</v>
      </c>
      <c r="BP46" s="181" t="s">
        <v>830</v>
      </c>
      <c r="BQ46" s="211" t="s">
        <v>687</v>
      </c>
      <c r="BR46" s="211" t="s">
        <v>50</v>
      </c>
      <c r="BS46" s="173">
        <v>45019</v>
      </c>
      <c r="BT46" s="173">
        <v>46479</v>
      </c>
      <c r="BU46" s="213">
        <f t="shared" si="90"/>
        <v>45017</v>
      </c>
      <c r="BV46" s="213">
        <f t="shared" si="91"/>
        <v>46478</v>
      </c>
      <c r="BW46" s="169" t="s">
        <v>2</v>
      </c>
      <c r="BX46" s="325" t="s">
        <v>932</v>
      </c>
      <c r="BY46" s="170"/>
      <c r="BZ46" s="374" t="s">
        <v>13</v>
      </c>
      <c r="CA46" s="374"/>
      <c r="CB46" s="174"/>
      <c r="CC46" s="222">
        <f>CE46-90</f>
        <v>44779</v>
      </c>
      <c r="CD46" s="222">
        <f t="shared" si="48"/>
        <v>44774</v>
      </c>
      <c r="CE46" s="222">
        <f t="shared" ref="CE46:CE48" si="132">CG46</f>
        <v>44869</v>
      </c>
      <c r="CF46" s="222">
        <f t="shared" si="49"/>
        <v>44866</v>
      </c>
      <c r="CG46" s="222">
        <f>CI46-150</f>
        <v>44869</v>
      </c>
      <c r="CH46" s="222">
        <f t="shared" si="50"/>
        <v>44866</v>
      </c>
      <c r="CI46" s="222">
        <f t="shared" si="92"/>
        <v>45019</v>
      </c>
      <c r="CJ46" s="222">
        <f t="shared" si="93"/>
        <v>45017</v>
      </c>
      <c r="CK46" s="149" t="s">
        <v>687</v>
      </c>
    </row>
    <row r="47" spans="1:89" ht="31" customHeight="1">
      <c r="A47" s="308" t="s">
        <v>920</v>
      </c>
      <c r="B47" s="131" t="s">
        <v>902</v>
      </c>
      <c r="C47" s="132" t="s">
        <v>931</v>
      </c>
      <c r="D47" s="133" t="str">
        <f t="shared" ca="1" si="104"/>
        <v>À venir</v>
      </c>
      <c r="E47" s="245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  <c r="AC47" s="246"/>
      <c r="AD47" s="246"/>
      <c r="AE47" s="246"/>
      <c r="AF47" s="246"/>
      <c r="AG47" s="246"/>
      <c r="AH47" s="246"/>
      <c r="AI47" s="246"/>
      <c r="AJ47" s="246"/>
      <c r="AK47" s="246"/>
      <c r="AL47" s="246"/>
      <c r="AM47" s="246"/>
      <c r="AN47" s="246"/>
      <c r="AO47" s="246"/>
      <c r="AP47" s="246"/>
      <c r="AQ47" s="246"/>
      <c r="AR47" s="246"/>
      <c r="AS47" s="246"/>
      <c r="AT47" s="246"/>
      <c r="AU47" s="246"/>
      <c r="AV47" s="246"/>
      <c r="AW47" s="246"/>
      <c r="AX47" s="246"/>
      <c r="AY47" s="246"/>
      <c r="AZ47" s="246"/>
      <c r="BA47" s="303">
        <f t="shared" si="89"/>
        <v>47939</v>
      </c>
      <c r="BF47" s="149"/>
      <c r="BG47" s="149"/>
      <c r="BH47" s="149"/>
      <c r="BI47" s="149"/>
      <c r="BJ47" s="149"/>
      <c r="BK47" s="149"/>
      <c r="BL47" s="146"/>
      <c r="BM47" s="149"/>
      <c r="BN47" s="221" t="s">
        <v>930</v>
      </c>
      <c r="BO47" s="221" t="s">
        <v>66</v>
      </c>
      <c r="BP47" s="181" t="s">
        <v>830</v>
      </c>
      <c r="BQ47" s="211"/>
      <c r="BR47" s="211"/>
      <c r="BS47" s="173">
        <f>BT46</f>
        <v>46479</v>
      </c>
      <c r="BT47" s="173">
        <f>BS47+1460</f>
        <v>47939</v>
      </c>
      <c r="BU47" s="213">
        <f t="shared" ref="BU47" si="133">IF(DAY(BS47)&lt;=15,DATE(YEAR(BS47),MONTH(BS47),1),EOMONTH(BS47,0))</f>
        <v>46478</v>
      </c>
      <c r="BV47" s="213">
        <f t="shared" ref="BV47" si="134">IF(DAY(BT47)&lt;=15,DATE(YEAR(BT47),MONTH(BT47),1),EOMONTH(BT47,0))</f>
        <v>47939</v>
      </c>
      <c r="BW47" s="169"/>
      <c r="BX47" s="325"/>
      <c r="BY47" s="170"/>
      <c r="BZ47" s="374"/>
      <c r="CA47" s="374"/>
      <c r="CB47" s="174"/>
      <c r="CC47" s="222">
        <f>CE47-90</f>
        <v>46239</v>
      </c>
      <c r="CD47" s="222">
        <f t="shared" ref="CD47" si="135">IF(DAY(CC47)&lt;=15,DATE(YEAR(CC47),MONTH(CC47),1),EOMONTH(CC47,0))</f>
        <v>46235</v>
      </c>
      <c r="CE47" s="222">
        <f t="shared" ref="CE47" si="136">CG47</f>
        <v>46329</v>
      </c>
      <c r="CF47" s="222">
        <f t="shared" ref="CF47" si="137">IF(DAY(CE47)&lt;=15,DATE(YEAR(CE47),MONTH(CE47),1),EOMONTH(CE47,0))</f>
        <v>46327</v>
      </c>
      <c r="CG47" s="222">
        <f>CI47-150</f>
        <v>46329</v>
      </c>
      <c r="CH47" s="222">
        <f t="shared" ref="CH47" si="138">IF(DAY(CG47)&lt;=15,DATE(YEAR(CG47),MONTH(CG47),1),EOMONTH(CG47,0))</f>
        <v>46327</v>
      </c>
      <c r="CI47" s="222">
        <f t="shared" ref="CI47" si="139">BS47</f>
        <v>46479</v>
      </c>
      <c r="CJ47" s="222">
        <f t="shared" ref="CJ47" si="140">IF(DAY(CI47)&lt;=15,DATE(YEAR(CI47),MONTH(CI47),1),EOMONTH(CI47,0))</f>
        <v>46478</v>
      </c>
      <c r="CK47" s="149" t="s">
        <v>687</v>
      </c>
    </row>
    <row r="48" spans="1:89" ht="31" customHeight="1">
      <c r="A48" s="308" t="s">
        <v>933</v>
      </c>
      <c r="B48" s="131" t="s">
        <v>902</v>
      </c>
      <c r="C48" s="132" t="s">
        <v>934</v>
      </c>
      <c r="D48" s="133" t="str">
        <f t="shared" ca="1" si="104"/>
        <v>En cours</v>
      </c>
      <c r="E48" s="245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  <c r="S48" s="246"/>
      <c r="T48" s="246"/>
      <c r="U48" s="246"/>
      <c r="V48" s="246"/>
      <c r="W48" s="246"/>
      <c r="X48" s="246"/>
      <c r="Y48" s="246"/>
      <c r="Z48" s="246"/>
      <c r="AA48" s="246"/>
      <c r="AB48" s="246"/>
      <c r="AC48" s="246"/>
      <c r="AD48" s="246"/>
      <c r="AE48" s="246"/>
      <c r="AF48" s="246"/>
      <c r="AG48" s="246"/>
      <c r="AH48" s="246"/>
      <c r="AI48" s="246"/>
      <c r="AJ48" s="246"/>
      <c r="AK48" s="246"/>
      <c r="AL48" s="246"/>
      <c r="AM48" s="246"/>
      <c r="AN48" s="246"/>
      <c r="AO48" s="246"/>
      <c r="AP48" s="246"/>
      <c r="AQ48" s="246"/>
      <c r="AR48" s="246"/>
      <c r="AS48" s="246"/>
      <c r="AT48" s="246"/>
      <c r="AU48" s="246"/>
      <c r="AV48" s="246"/>
      <c r="AW48" s="246"/>
      <c r="AX48" s="246"/>
      <c r="AY48" s="246"/>
      <c r="AZ48" s="246"/>
      <c r="BA48" s="303">
        <f t="shared" si="89"/>
        <v>46858</v>
      </c>
      <c r="BF48" s="149"/>
      <c r="BG48" s="149"/>
      <c r="BH48" s="149"/>
      <c r="BI48" s="149"/>
      <c r="BJ48" s="149"/>
      <c r="BK48" s="149"/>
      <c r="BL48" s="146"/>
      <c r="BM48" s="149"/>
      <c r="BN48" s="215" t="s">
        <v>935</v>
      </c>
      <c r="BO48" s="221" t="s">
        <v>933</v>
      </c>
      <c r="BP48" s="181" t="s">
        <v>830</v>
      </c>
      <c r="BQ48" s="211" t="s">
        <v>687</v>
      </c>
      <c r="BR48" s="283" t="s">
        <v>50</v>
      </c>
      <c r="BS48" s="216">
        <v>45398</v>
      </c>
      <c r="BT48" s="216">
        <v>46858</v>
      </c>
      <c r="BU48" s="213">
        <f t="shared" si="90"/>
        <v>45412</v>
      </c>
      <c r="BV48" s="213">
        <f t="shared" si="91"/>
        <v>46844</v>
      </c>
      <c r="BW48" s="169" t="s">
        <v>2</v>
      </c>
      <c r="BX48" s="169" t="s">
        <v>936</v>
      </c>
      <c r="BY48" s="170"/>
      <c r="BZ48" s="374" t="s">
        <v>13</v>
      </c>
      <c r="CA48" s="374"/>
      <c r="CB48" s="174" t="s">
        <v>10</v>
      </c>
      <c r="CC48" s="222">
        <f>CE48-90</f>
        <v>45218</v>
      </c>
      <c r="CD48" s="222">
        <f t="shared" si="48"/>
        <v>45230</v>
      </c>
      <c r="CE48" s="222">
        <f t="shared" si="132"/>
        <v>45308</v>
      </c>
      <c r="CF48" s="222">
        <f t="shared" si="49"/>
        <v>45322</v>
      </c>
      <c r="CG48" s="222">
        <f>CI48-90</f>
        <v>45308</v>
      </c>
      <c r="CH48" s="222">
        <f t="shared" si="50"/>
        <v>45322</v>
      </c>
      <c r="CI48" s="222">
        <f t="shared" si="92"/>
        <v>45398</v>
      </c>
      <c r="CJ48" s="222">
        <f t="shared" si="93"/>
        <v>45412</v>
      </c>
      <c r="CK48" s="149" t="s">
        <v>687</v>
      </c>
    </row>
    <row r="49" spans="1:89" ht="31" hidden="1" customHeight="1">
      <c r="A49" s="363" t="s">
        <v>937</v>
      </c>
      <c r="B49" s="131" t="s">
        <v>902</v>
      </c>
      <c r="C49" s="132" t="s">
        <v>938</v>
      </c>
      <c r="D49" s="133" t="str">
        <f ca="1">IF(BT49&lt;TODAY(),"Terminé",(IF(BS49&gt;=TODAY(),"À venir","En cours")))</f>
        <v>En cours</v>
      </c>
      <c r="E49" s="245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  <c r="Z49" s="246"/>
      <c r="AA49" s="246"/>
      <c r="AB49" s="246"/>
      <c r="AC49" s="246"/>
      <c r="AD49" s="246"/>
      <c r="AE49" s="246"/>
      <c r="AF49" s="246"/>
      <c r="AG49" s="246"/>
      <c r="AH49" s="246"/>
      <c r="AI49" s="246"/>
      <c r="AJ49" s="246"/>
      <c r="AK49" s="246"/>
      <c r="AL49" s="246"/>
      <c r="AM49" s="246"/>
      <c r="AN49" s="246"/>
      <c r="AO49" s="246"/>
      <c r="AP49" s="246"/>
      <c r="AQ49" s="246"/>
      <c r="AR49" s="246"/>
      <c r="AS49" s="246"/>
      <c r="AT49" s="246"/>
      <c r="AU49" s="246"/>
      <c r="AV49" s="246"/>
      <c r="AW49" s="246"/>
      <c r="AX49" s="246"/>
      <c r="AY49" s="246"/>
      <c r="AZ49" s="246"/>
      <c r="BA49" s="138">
        <f t="shared" si="89"/>
        <v>46965</v>
      </c>
      <c r="BF49" s="149"/>
      <c r="BG49" s="149"/>
      <c r="BH49" s="149"/>
      <c r="BI49" s="149"/>
      <c r="BJ49" s="149"/>
      <c r="BK49" s="149"/>
      <c r="BL49" s="146"/>
      <c r="BM49" s="149"/>
      <c r="BN49" s="215" t="s">
        <v>939</v>
      </c>
      <c r="BO49" s="335" t="s">
        <v>940</v>
      </c>
      <c r="BP49" s="272" t="s">
        <v>839</v>
      </c>
      <c r="BQ49" s="211"/>
      <c r="BR49" s="211"/>
      <c r="BS49" s="216">
        <v>45505</v>
      </c>
      <c r="BT49" s="216">
        <v>46965</v>
      </c>
      <c r="BU49" s="213">
        <f t="shared" si="90"/>
        <v>45505</v>
      </c>
      <c r="BV49" s="213">
        <f t="shared" si="91"/>
        <v>46965</v>
      </c>
      <c r="BW49" s="169"/>
      <c r="BX49" s="169" t="s">
        <v>941</v>
      </c>
      <c r="BY49" s="170" t="s">
        <v>12</v>
      </c>
      <c r="BZ49" s="374"/>
      <c r="CA49" s="374"/>
      <c r="CB49" s="174"/>
      <c r="CC49" s="222">
        <f t="shared" ref="CC49:CC50" si="141">CE49-90</f>
        <v>45325</v>
      </c>
      <c r="CD49" s="222">
        <f t="shared" ref="CD49:CD50" si="142">IF(DAY(CC49)&lt;=15,DATE(YEAR(CC49),MONTH(CC49),1),EOMONTH(CC49,0))</f>
        <v>45323</v>
      </c>
      <c r="CE49" s="222">
        <f t="shared" ref="CE49:CE50" si="143">CG49</f>
        <v>45415</v>
      </c>
      <c r="CF49" s="222">
        <f t="shared" ref="CF49:CF50" si="144">IF(DAY(CE49)&lt;=15,DATE(YEAR(CE49),MONTH(CE49),1),EOMONTH(CE49,0))</f>
        <v>45413</v>
      </c>
      <c r="CG49" s="222">
        <f t="shared" ref="CG49:CG50" si="145">CI49-90</f>
        <v>45415</v>
      </c>
      <c r="CH49" s="222">
        <f t="shared" ref="CH49:CH50" si="146">IF(DAY(CG49)&lt;=15,DATE(YEAR(CG49),MONTH(CG49),1),EOMONTH(CG49,0))</f>
        <v>45413</v>
      </c>
      <c r="CI49" s="222">
        <f t="shared" ref="CI49:CI50" si="147">BS49</f>
        <v>45505</v>
      </c>
      <c r="CJ49" s="222">
        <f t="shared" ref="CJ49:CJ50" si="148">IF(DAY(CI49)&lt;=15,DATE(YEAR(CI49),MONTH(CI49),1),EOMONTH(CI49,0))</f>
        <v>45505</v>
      </c>
      <c r="CK49" s="149" t="s">
        <v>841</v>
      </c>
    </row>
    <row r="50" spans="1:89" ht="38.5" hidden="1" customHeight="1">
      <c r="A50" s="363" t="s">
        <v>942</v>
      </c>
      <c r="B50" s="131" t="s">
        <v>902</v>
      </c>
      <c r="C50" s="132" t="s">
        <v>943</v>
      </c>
      <c r="D50" s="133" t="str">
        <f ca="1">IF(BT50&lt;TODAY(),"Terminé",(IF(BS50&gt;=TODAY(),"À venir","En cours")))</f>
        <v>En cours</v>
      </c>
      <c r="E50" s="245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6"/>
      <c r="T50" s="246"/>
      <c r="U50" s="246"/>
      <c r="V50" s="246"/>
      <c r="W50" s="246"/>
      <c r="X50" s="246"/>
      <c r="Y50" s="246"/>
      <c r="Z50" s="246"/>
      <c r="AA50" s="246"/>
      <c r="AB50" s="246"/>
      <c r="AC50" s="246"/>
      <c r="AD50" s="246"/>
      <c r="AE50" s="246"/>
      <c r="AF50" s="246"/>
      <c r="AG50" s="246"/>
      <c r="AH50" s="246"/>
      <c r="AI50" s="246"/>
      <c r="AJ50" s="246"/>
      <c r="AK50" s="246"/>
      <c r="AL50" s="246"/>
      <c r="AM50" s="246"/>
      <c r="AN50" s="246"/>
      <c r="AO50" s="246"/>
      <c r="AP50" s="246"/>
      <c r="AQ50" s="246"/>
      <c r="AR50" s="246"/>
      <c r="AS50" s="246"/>
      <c r="AT50" s="246"/>
      <c r="AU50" s="246"/>
      <c r="AV50" s="246"/>
      <c r="AW50" s="246"/>
      <c r="AX50" s="246"/>
      <c r="AY50" s="246"/>
      <c r="AZ50" s="246"/>
      <c r="BA50" s="138">
        <f t="shared" si="89"/>
        <v>46133</v>
      </c>
      <c r="BF50" s="149"/>
      <c r="BG50" s="149"/>
      <c r="BH50" s="149"/>
      <c r="BI50" s="149"/>
      <c r="BJ50" s="149"/>
      <c r="BK50" s="149"/>
      <c r="BL50" s="146"/>
      <c r="BM50" s="149"/>
      <c r="BN50" s="215" t="s">
        <v>944</v>
      </c>
      <c r="BO50" s="335" t="s">
        <v>944</v>
      </c>
      <c r="BP50" s="272" t="s">
        <v>839</v>
      </c>
      <c r="BQ50" s="211"/>
      <c r="BR50" s="211"/>
      <c r="BS50" s="216">
        <v>44673</v>
      </c>
      <c r="BT50" s="216">
        <v>46133</v>
      </c>
      <c r="BU50" s="213">
        <f t="shared" si="90"/>
        <v>44681</v>
      </c>
      <c r="BV50" s="213">
        <f t="shared" si="91"/>
        <v>46142</v>
      </c>
      <c r="BW50" s="169"/>
      <c r="BX50" s="169"/>
      <c r="BY50" s="170" t="s">
        <v>12</v>
      </c>
      <c r="BZ50" s="374"/>
      <c r="CA50" s="374"/>
      <c r="CB50" s="174"/>
      <c r="CC50" s="222">
        <f t="shared" si="141"/>
        <v>44493</v>
      </c>
      <c r="CD50" s="222">
        <f t="shared" si="142"/>
        <v>44500</v>
      </c>
      <c r="CE50" s="222">
        <f t="shared" si="143"/>
        <v>44583</v>
      </c>
      <c r="CF50" s="222">
        <f t="shared" si="144"/>
        <v>44592</v>
      </c>
      <c r="CG50" s="222">
        <f t="shared" si="145"/>
        <v>44583</v>
      </c>
      <c r="CH50" s="222">
        <f t="shared" si="146"/>
        <v>44592</v>
      </c>
      <c r="CI50" s="222">
        <f t="shared" si="147"/>
        <v>44673</v>
      </c>
      <c r="CJ50" s="222">
        <f t="shared" si="148"/>
        <v>44681</v>
      </c>
      <c r="CK50" s="149" t="s">
        <v>841</v>
      </c>
    </row>
    <row r="51" spans="1:89" ht="31" hidden="1" customHeight="1">
      <c r="A51" s="363" t="s">
        <v>945</v>
      </c>
      <c r="B51" s="131" t="s">
        <v>902</v>
      </c>
      <c r="C51" s="132" t="s">
        <v>943</v>
      </c>
      <c r="D51" s="133" t="str">
        <f ca="1">IF(BT51&lt;TODAY(),"Terminé",(IF(BS51&gt;=TODAY(),"À venir","En cours")))</f>
        <v>En cours</v>
      </c>
      <c r="E51" s="245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246"/>
      <c r="R51" s="246"/>
      <c r="S51" s="246"/>
      <c r="T51" s="246"/>
      <c r="U51" s="246"/>
      <c r="V51" s="246"/>
      <c r="W51" s="246"/>
      <c r="X51" s="246"/>
      <c r="Y51" s="246"/>
      <c r="Z51" s="246"/>
      <c r="AA51" s="246"/>
      <c r="AB51" s="246"/>
      <c r="AC51" s="246"/>
      <c r="AD51" s="246"/>
      <c r="AE51" s="246"/>
      <c r="AF51" s="246"/>
      <c r="AG51" s="246"/>
      <c r="AH51" s="246"/>
      <c r="AI51" s="246"/>
      <c r="AJ51" s="246"/>
      <c r="AK51" s="246"/>
      <c r="AL51" s="246"/>
      <c r="AM51" s="246"/>
      <c r="AN51" s="246"/>
      <c r="AO51" s="246"/>
      <c r="AP51" s="246"/>
      <c r="AQ51" s="246"/>
      <c r="AR51" s="246"/>
      <c r="AS51" s="246"/>
      <c r="AT51" s="246"/>
      <c r="AU51" s="246"/>
      <c r="AV51" s="246"/>
      <c r="AW51" s="246"/>
      <c r="AX51" s="246"/>
      <c r="AY51" s="246"/>
      <c r="AZ51" s="246"/>
      <c r="BA51" s="138">
        <f>BT51</f>
        <v>46992</v>
      </c>
      <c r="BF51" s="149"/>
      <c r="BG51" s="149"/>
      <c r="BH51" s="149"/>
      <c r="BI51" s="149"/>
      <c r="BJ51" s="149"/>
      <c r="BK51" s="149"/>
      <c r="BL51" s="146"/>
      <c r="BM51" s="149"/>
      <c r="BN51" s="215" t="s">
        <v>944</v>
      </c>
      <c r="BO51" s="335" t="s">
        <v>946</v>
      </c>
      <c r="BP51" s="272" t="s">
        <v>839</v>
      </c>
      <c r="BQ51" s="211"/>
      <c r="BR51" s="211"/>
      <c r="BS51" s="216">
        <v>45532</v>
      </c>
      <c r="BT51" s="216">
        <v>46992</v>
      </c>
      <c r="BU51" s="213">
        <f>IF(DAY(BS51)&lt;=15,DATE(YEAR(BS51),MONTH(BS51),1),EOMONTH(BS51,0))</f>
        <v>45535</v>
      </c>
      <c r="BV51" s="213">
        <f>IF(DAY(BT51)&lt;=15,DATE(YEAR(BT51),MONTH(BT51),1),EOMONTH(BT51,0))</f>
        <v>46996</v>
      </c>
      <c r="BW51" s="169"/>
      <c r="BX51" s="169"/>
      <c r="BY51" s="170" t="s">
        <v>12</v>
      </c>
      <c r="BZ51" s="374"/>
      <c r="CA51" s="374"/>
      <c r="CB51" s="174"/>
      <c r="CC51" s="222">
        <f>CE51-90</f>
        <v>45352</v>
      </c>
      <c r="CD51" s="222">
        <f>IF(DAY(CC51)&lt;=15,DATE(YEAR(CC51),MONTH(CC51),1),EOMONTH(CC51,0))</f>
        <v>45352</v>
      </c>
      <c r="CE51" s="222">
        <f>CG51</f>
        <v>45442</v>
      </c>
      <c r="CF51" s="222">
        <f>IF(DAY(CE51)&lt;=15,DATE(YEAR(CE51),MONTH(CE51),1),EOMONTH(CE51,0))</f>
        <v>45443</v>
      </c>
      <c r="CG51" s="222">
        <f>CI51-90</f>
        <v>45442</v>
      </c>
      <c r="CH51" s="222">
        <f>IF(DAY(CG51)&lt;=15,DATE(YEAR(CG51),MONTH(CG51),1),EOMONTH(CG51,0))</f>
        <v>45443</v>
      </c>
      <c r="CI51" s="222">
        <f>BS51</f>
        <v>45532</v>
      </c>
      <c r="CJ51" s="222">
        <f>IF(DAY(CI51)&lt;=15,DATE(YEAR(CI51),MONTH(CI51),1),EOMONTH(CI51,0))</f>
        <v>45535</v>
      </c>
      <c r="CK51" s="149" t="s">
        <v>841</v>
      </c>
    </row>
    <row r="52" spans="1:89" ht="31" customHeight="1">
      <c r="A52" s="308" t="s">
        <v>947</v>
      </c>
      <c r="B52" s="131" t="s">
        <v>902</v>
      </c>
      <c r="C52" s="132" t="s">
        <v>948</v>
      </c>
      <c r="D52" s="133" t="str">
        <f t="shared" ref="D52:D54" ca="1" si="149">IF(BT52&lt;TODAY(),"Terminé",(IF(BS52&gt;=TODAY(),"À venir","En cours")))</f>
        <v>En cours</v>
      </c>
      <c r="E52" s="245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6"/>
      <c r="T52" s="246"/>
      <c r="U52" s="246"/>
      <c r="V52" s="246"/>
      <c r="W52" s="246"/>
      <c r="X52" s="246"/>
      <c r="Y52" s="246"/>
      <c r="Z52" s="246"/>
      <c r="AA52" s="246"/>
      <c r="AB52" s="246"/>
      <c r="AC52" s="246"/>
      <c r="AD52" s="246"/>
      <c r="AE52" s="246"/>
      <c r="AF52" s="246"/>
      <c r="AG52" s="246"/>
      <c r="AH52" s="246"/>
      <c r="AI52" s="246"/>
      <c r="AJ52" s="246"/>
      <c r="AK52" s="246"/>
      <c r="AL52" s="246"/>
      <c r="AM52" s="246"/>
      <c r="AN52" s="246"/>
      <c r="AO52" s="246"/>
      <c r="AP52" s="246"/>
      <c r="AQ52" s="246"/>
      <c r="AR52" s="246"/>
      <c r="AS52" s="246"/>
      <c r="AT52" s="246"/>
      <c r="AU52" s="246"/>
      <c r="AV52" s="246"/>
      <c r="AW52" s="246"/>
      <c r="AX52" s="246"/>
      <c r="AY52" s="246"/>
      <c r="AZ52" s="246"/>
      <c r="BA52" s="303">
        <f t="shared" si="89"/>
        <v>46965</v>
      </c>
      <c r="BF52" s="149"/>
      <c r="BG52" s="149"/>
      <c r="BH52" s="149"/>
      <c r="BI52" s="149"/>
      <c r="BJ52" s="149"/>
      <c r="BK52" s="149"/>
      <c r="BL52" s="146"/>
      <c r="BM52" s="149"/>
      <c r="BN52" s="215" t="s">
        <v>949</v>
      </c>
      <c r="BO52" s="221" t="s">
        <v>947</v>
      </c>
      <c r="BP52" s="272" t="s">
        <v>839</v>
      </c>
      <c r="BQ52" s="211" t="s">
        <v>830</v>
      </c>
      <c r="BR52" s="283" t="s">
        <v>63</v>
      </c>
      <c r="BS52" s="216">
        <v>45505</v>
      </c>
      <c r="BT52" s="216">
        <v>46965</v>
      </c>
      <c r="BU52" s="213">
        <f t="shared" si="90"/>
        <v>45505</v>
      </c>
      <c r="BV52" s="213">
        <f t="shared" si="91"/>
        <v>46965</v>
      </c>
      <c r="BW52" s="169" t="s">
        <v>2</v>
      </c>
      <c r="BX52" s="169" t="s">
        <v>950</v>
      </c>
      <c r="BY52" s="170" t="s">
        <v>17</v>
      </c>
      <c r="BZ52" s="374"/>
      <c r="CA52" s="374"/>
      <c r="CB52" s="174"/>
      <c r="CC52" s="222">
        <f t="shared" ref="CC52" si="150">CE52-90</f>
        <v>45148</v>
      </c>
      <c r="CD52" s="222">
        <f t="shared" ref="CD52" si="151">IF(DAY(CC52)&lt;=15,DATE(YEAR(CC52),MONTH(CC52),1),EOMONTH(CC52,0))</f>
        <v>45139</v>
      </c>
      <c r="CE52" s="222">
        <f t="shared" ref="CE52" si="152">CG52</f>
        <v>45238</v>
      </c>
      <c r="CF52" s="222">
        <f t="shared" ref="CF52" si="153">IF(DAY(CE52)&lt;=15,DATE(YEAR(CE52),MONTH(CE52),1),EOMONTH(CE52,0))</f>
        <v>45231</v>
      </c>
      <c r="CG52" s="222">
        <v>45238</v>
      </c>
      <c r="CH52" s="222">
        <f t="shared" ref="CH52" si="154">IF(DAY(CG52)&lt;=15,DATE(YEAR(CG52),MONTH(CG52),1),EOMONTH(CG52,0))</f>
        <v>45231</v>
      </c>
      <c r="CI52" s="222">
        <f t="shared" ref="CI52:CI54" si="155">BS52</f>
        <v>45505</v>
      </c>
      <c r="CJ52" s="222">
        <f t="shared" ref="CJ52:CJ54" si="156">IF(DAY(CI52)&lt;=15,DATE(YEAR(CI52),MONTH(CI52),1),EOMONTH(CI52,0))</f>
        <v>45505</v>
      </c>
      <c r="CK52" s="149" t="s">
        <v>841</v>
      </c>
    </row>
    <row r="53" spans="1:89" ht="31" hidden="1" customHeight="1">
      <c r="A53" s="363" t="s">
        <v>951</v>
      </c>
      <c r="B53" s="131" t="s">
        <v>902</v>
      </c>
      <c r="C53" s="132" t="s">
        <v>952</v>
      </c>
      <c r="D53" s="133" t="str">
        <f t="shared" ca="1" si="149"/>
        <v>En cours</v>
      </c>
      <c r="E53" s="245"/>
      <c r="F53" s="246"/>
      <c r="G53" s="246"/>
      <c r="H53" s="246"/>
      <c r="I53" s="246"/>
      <c r="J53" s="246"/>
      <c r="K53" s="246"/>
      <c r="L53" s="246"/>
      <c r="M53" s="246"/>
      <c r="N53" s="246"/>
      <c r="O53" s="246"/>
      <c r="P53" s="246"/>
      <c r="Q53" s="246"/>
      <c r="R53" s="246"/>
      <c r="S53" s="246"/>
      <c r="T53" s="246"/>
      <c r="U53" s="246"/>
      <c r="V53" s="246"/>
      <c r="W53" s="246"/>
      <c r="X53" s="246"/>
      <c r="Y53" s="246"/>
      <c r="Z53" s="246"/>
      <c r="AA53" s="246"/>
      <c r="AB53" s="246"/>
      <c r="AC53" s="246"/>
      <c r="AD53" s="246"/>
      <c r="AE53" s="246"/>
      <c r="AF53" s="246"/>
      <c r="AG53" s="246"/>
      <c r="AH53" s="246"/>
      <c r="AI53" s="246"/>
      <c r="AJ53" s="246"/>
      <c r="AK53" s="246"/>
      <c r="AL53" s="246"/>
      <c r="AM53" s="246"/>
      <c r="AN53" s="246"/>
      <c r="AO53" s="246"/>
      <c r="AP53" s="246"/>
      <c r="AQ53" s="246"/>
      <c r="AR53" s="246"/>
      <c r="AS53" s="246"/>
      <c r="AT53" s="246"/>
      <c r="AU53" s="246"/>
      <c r="AV53" s="246"/>
      <c r="AW53" s="246"/>
      <c r="AX53" s="246"/>
      <c r="AY53" s="246"/>
      <c r="AZ53" s="246"/>
      <c r="BA53" s="303">
        <f t="shared" si="89"/>
        <v>46136</v>
      </c>
      <c r="BF53" s="149"/>
      <c r="BG53" s="149"/>
      <c r="BH53" s="149"/>
      <c r="BI53" s="149"/>
      <c r="BJ53" s="149"/>
      <c r="BK53" s="149"/>
      <c r="BL53" s="146"/>
      <c r="BM53" s="149"/>
      <c r="BN53" s="215" t="s">
        <v>939</v>
      </c>
      <c r="BO53" s="335" t="s">
        <v>939</v>
      </c>
      <c r="BP53" s="272" t="s">
        <v>839</v>
      </c>
      <c r="BQ53" s="211" t="s">
        <v>830</v>
      </c>
      <c r="BR53" s="283" t="s">
        <v>63</v>
      </c>
      <c r="BS53" s="216">
        <v>44676</v>
      </c>
      <c r="BT53" s="216">
        <v>46136</v>
      </c>
      <c r="BU53" s="213">
        <f t="shared" si="90"/>
        <v>44681</v>
      </c>
      <c r="BV53" s="213">
        <f t="shared" si="91"/>
        <v>46142</v>
      </c>
      <c r="BW53" s="169"/>
      <c r="BX53" s="169" t="s">
        <v>952</v>
      </c>
      <c r="BY53" s="170" t="s">
        <v>12</v>
      </c>
      <c r="BZ53" s="374"/>
      <c r="CA53" s="374"/>
      <c r="CB53" s="174"/>
      <c r="CC53" s="222">
        <f>CE53-90</f>
        <v>45149</v>
      </c>
      <c r="CD53" s="222">
        <f>IF(DAY(CC53)&lt;=15,DATE(YEAR(CC53),MONTH(CC53),1),EOMONTH(CC53,0))</f>
        <v>45139</v>
      </c>
      <c r="CE53" s="222">
        <f>CG53</f>
        <v>45239</v>
      </c>
      <c r="CF53" s="222">
        <f>IF(DAY(CE53)&lt;=15,DATE(YEAR(CE53),MONTH(CE53),1),EOMONTH(CE53,0))</f>
        <v>45231</v>
      </c>
      <c r="CG53" s="222">
        <v>45239</v>
      </c>
      <c r="CH53" s="222">
        <f>IF(DAY(CG53)&lt;=15,DATE(YEAR(CG53),MONTH(CG53),1),EOMONTH(CG53,0))</f>
        <v>45231</v>
      </c>
      <c r="CI53" s="222">
        <f t="shared" si="155"/>
        <v>44676</v>
      </c>
      <c r="CJ53" s="222">
        <f t="shared" si="156"/>
        <v>44681</v>
      </c>
      <c r="CK53" s="149" t="s">
        <v>841</v>
      </c>
    </row>
    <row r="54" spans="1:89" ht="31" hidden="1" customHeight="1">
      <c r="A54" s="363" t="s">
        <v>953</v>
      </c>
      <c r="B54" s="131" t="s">
        <v>902</v>
      </c>
      <c r="C54" s="132" t="s">
        <v>954</v>
      </c>
      <c r="D54" s="133" t="str">
        <f t="shared" ca="1" si="149"/>
        <v>En cours</v>
      </c>
      <c r="E54" s="245"/>
      <c r="F54" s="246"/>
      <c r="G54" s="246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  <c r="AB54" s="246"/>
      <c r="AC54" s="246"/>
      <c r="AD54" s="246"/>
      <c r="AE54" s="246"/>
      <c r="AF54" s="246"/>
      <c r="AG54" s="246"/>
      <c r="AH54" s="246"/>
      <c r="AI54" s="246"/>
      <c r="AJ54" s="246"/>
      <c r="AK54" s="246"/>
      <c r="AL54" s="246"/>
      <c r="AM54" s="246"/>
      <c r="AN54" s="246"/>
      <c r="AO54" s="246"/>
      <c r="AP54" s="246"/>
      <c r="AQ54" s="246"/>
      <c r="AR54" s="246"/>
      <c r="AS54" s="246"/>
      <c r="AT54" s="246"/>
      <c r="AU54" s="246"/>
      <c r="AV54" s="246"/>
      <c r="AW54" s="246"/>
      <c r="AX54" s="246"/>
      <c r="AY54" s="246"/>
      <c r="AZ54" s="246"/>
      <c r="BA54" s="303">
        <f t="shared" si="89"/>
        <v>46992</v>
      </c>
      <c r="BF54" s="149"/>
      <c r="BG54" s="149"/>
      <c r="BH54" s="149"/>
      <c r="BI54" s="149"/>
      <c r="BJ54" s="149"/>
      <c r="BK54" s="149"/>
      <c r="BL54" s="146"/>
      <c r="BM54" s="149"/>
      <c r="BN54" s="215" t="s">
        <v>955</v>
      </c>
      <c r="BO54" s="335" t="s">
        <v>955</v>
      </c>
      <c r="BP54" s="272" t="s">
        <v>839</v>
      </c>
      <c r="BQ54" s="211" t="s">
        <v>830</v>
      </c>
      <c r="BR54" s="283" t="s">
        <v>63</v>
      </c>
      <c r="BS54" s="216">
        <v>45597</v>
      </c>
      <c r="BT54" s="216">
        <v>46992</v>
      </c>
      <c r="BU54" s="213">
        <f t="shared" si="90"/>
        <v>45597</v>
      </c>
      <c r="BV54" s="213">
        <f t="shared" si="91"/>
        <v>46996</v>
      </c>
      <c r="BW54" s="169"/>
      <c r="BX54" s="169"/>
      <c r="BY54" s="170" t="s">
        <v>12</v>
      </c>
      <c r="BZ54" s="374"/>
      <c r="CA54" s="374"/>
      <c r="CB54" s="174"/>
      <c r="CC54" s="222">
        <f>CE54-90</f>
        <v>45150</v>
      </c>
      <c r="CD54" s="222">
        <f>IF(DAY(CC54)&lt;=15,DATE(YEAR(CC54),MONTH(CC54),1),EOMONTH(CC54,0))</f>
        <v>45139</v>
      </c>
      <c r="CE54" s="222">
        <f>CG54</f>
        <v>45240</v>
      </c>
      <c r="CF54" s="222">
        <f>IF(DAY(CE54)&lt;=15,DATE(YEAR(CE54),MONTH(CE54),1),EOMONTH(CE54,0))</f>
        <v>45231</v>
      </c>
      <c r="CG54" s="222">
        <v>45240</v>
      </c>
      <c r="CH54" s="222">
        <f>IF(DAY(CG54)&lt;=15,DATE(YEAR(CG54),MONTH(CG54),1),EOMONTH(CG54,0))</f>
        <v>45231</v>
      </c>
      <c r="CI54" s="222">
        <f t="shared" si="155"/>
        <v>45597</v>
      </c>
      <c r="CJ54" s="222">
        <f t="shared" si="156"/>
        <v>45597</v>
      </c>
      <c r="CK54" s="149" t="s">
        <v>841</v>
      </c>
    </row>
    <row r="55" spans="1:89" ht="31" customHeight="1">
      <c r="A55" s="308" t="s">
        <v>956</v>
      </c>
      <c r="B55" s="131" t="s">
        <v>902</v>
      </c>
      <c r="C55" s="132" t="s">
        <v>957</v>
      </c>
      <c r="D55" s="133" t="str">
        <f ca="1">IF(BT55&lt;TODAY(),"Terminé",(IF(BS55&gt;=TODAY(),"À venir","En cours")))</f>
        <v>En cours</v>
      </c>
      <c r="E55" s="245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246"/>
      <c r="AG55" s="246"/>
      <c r="AH55" s="246"/>
      <c r="AI55" s="246"/>
      <c r="AJ55" s="246"/>
      <c r="AK55" s="246"/>
      <c r="AL55" s="246"/>
      <c r="AM55" s="246"/>
      <c r="AN55" s="246"/>
      <c r="AO55" s="246"/>
      <c r="AP55" s="246"/>
      <c r="AQ55" s="246"/>
      <c r="AR55" s="246"/>
      <c r="AS55" s="246"/>
      <c r="AT55" s="246"/>
      <c r="AU55" s="246"/>
      <c r="AV55" s="246"/>
      <c r="AW55" s="246"/>
      <c r="AX55" s="246"/>
      <c r="AY55" s="246"/>
      <c r="AZ55" s="246"/>
      <c r="BA55" s="303">
        <f>BT55</f>
        <v>45977</v>
      </c>
      <c r="BF55" s="149"/>
      <c r="BG55" s="149"/>
      <c r="BH55" s="149"/>
      <c r="BI55" s="149"/>
      <c r="BJ55" s="149"/>
      <c r="BK55" s="149"/>
      <c r="BL55" s="146"/>
      <c r="BM55" s="149"/>
      <c r="BN55" s="215" t="s">
        <v>956</v>
      </c>
      <c r="BO55" s="221" t="s">
        <v>956</v>
      </c>
      <c r="BP55" s="181" t="s">
        <v>830</v>
      </c>
      <c r="BQ55" s="211"/>
      <c r="BR55" s="283" t="s">
        <v>63</v>
      </c>
      <c r="BS55" s="216">
        <v>45429</v>
      </c>
      <c r="BT55" s="216">
        <v>45977</v>
      </c>
      <c r="BU55" s="213">
        <f t="shared" ref="BU55:BV56" si="157">IF(DAY(BS55)&lt;=15,DATE(YEAR(BS55),MONTH(BS55),1),EOMONTH(BS55,0))</f>
        <v>45443</v>
      </c>
      <c r="BV55" s="213">
        <f t="shared" si="157"/>
        <v>45991</v>
      </c>
      <c r="BW55" s="169"/>
      <c r="BX55" s="169"/>
      <c r="BY55" s="170"/>
      <c r="BZ55" s="374"/>
      <c r="CA55" s="374"/>
      <c r="CB55" s="174"/>
      <c r="CC55" s="222">
        <f>CE55-90</f>
        <v>45151</v>
      </c>
      <c r="CD55" s="222">
        <f>IF(DAY(CC55)&lt;=15,DATE(YEAR(CC55),MONTH(CC55),1),EOMONTH(CC55,0))</f>
        <v>45139</v>
      </c>
      <c r="CE55" s="222">
        <f>CG55</f>
        <v>45241</v>
      </c>
      <c r="CF55" s="222">
        <f>IF(DAY(CE55)&lt;=15,DATE(YEAR(CE55),MONTH(CE55),1),EOMONTH(CE55,0))</f>
        <v>45231</v>
      </c>
      <c r="CG55" s="222">
        <v>45241</v>
      </c>
      <c r="CH55" s="222">
        <f>IF(DAY(CG55)&lt;=15,DATE(YEAR(CG55),MONTH(CG55),1),EOMONTH(CG55,0))</f>
        <v>45231</v>
      </c>
      <c r="CI55" s="222">
        <f>BS55</f>
        <v>45429</v>
      </c>
      <c r="CJ55" s="222">
        <f>IF(DAY(CI55)&lt;=15,DATE(YEAR(CI55),MONTH(CI55),1),EOMONTH(CI55,0))</f>
        <v>45443</v>
      </c>
      <c r="CK55" s="149" t="s">
        <v>829</v>
      </c>
    </row>
    <row r="56" spans="1:89" ht="31" customHeight="1">
      <c r="A56" s="308" t="s">
        <v>225</v>
      </c>
      <c r="B56" s="131" t="s">
        <v>902</v>
      </c>
      <c r="C56" s="132" t="s">
        <v>958</v>
      </c>
      <c r="D56" s="133" t="str">
        <f ca="1">IF(BT56&lt;TODAY(),"Terminé",(IF(BS56&gt;=TODAY(),"À venir","En cours")))</f>
        <v>En cours</v>
      </c>
      <c r="E56" s="245"/>
      <c r="F56" s="246"/>
      <c r="G56" s="246"/>
      <c r="H56" s="246"/>
      <c r="I56" s="246"/>
      <c r="J56" s="246"/>
      <c r="K56" s="246"/>
      <c r="L56" s="246"/>
      <c r="M56" s="246"/>
      <c r="N56" s="246"/>
      <c r="O56" s="246"/>
      <c r="P56" s="246"/>
      <c r="Q56" s="246"/>
      <c r="R56" s="246"/>
      <c r="S56" s="246"/>
      <c r="T56" s="246"/>
      <c r="U56" s="246"/>
      <c r="V56" s="246"/>
      <c r="W56" s="246"/>
      <c r="X56" s="246"/>
      <c r="Y56" s="246"/>
      <c r="Z56" s="246"/>
      <c r="AA56" s="246"/>
      <c r="AB56" s="246"/>
      <c r="AC56" s="246"/>
      <c r="AD56" s="246"/>
      <c r="AE56" s="246"/>
      <c r="AF56" s="246"/>
      <c r="AG56" s="246"/>
      <c r="AH56" s="246"/>
      <c r="AI56" s="246"/>
      <c r="AJ56" s="246"/>
      <c r="AK56" s="246"/>
      <c r="AL56" s="246"/>
      <c r="AM56" s="246"/>
      <c r="AN56" s="246"/>
      <c r="AO56" s="246"/>
      <c r="AP56" s="246"/>
      <c r="AQ56" s="246"/>
      <c r="AR56" s="246"/>
      <c r="AS56" s="246"/>
      <c r="AT56" s="246"/>
      <c r="AU56" s="246"/>
      <c r="AV56" s="246"/>
      <c r="AW56" s="246"/>
      <c r="AX56" s="246"/>
      <c r="AY56" s="246"/>
      <c r="AZ56" s="246"/>
      <c r="BA56" s="303">
        <f>BT56</f>
        <v>46956</v>
      </c>
      <c r="BF56" s="149"/>
      <c r="BG56" s="149"/>
      <c r="BH56" s="149"/>
      <c r="BI56" s="149"/>
      <c r="BJ56" s="149"/>
      <c r="BK56" s="149"/>
      <c r="BL56" s="146"/>
      <c r="BM56" s="149"/>
      <c r="BN56" s="215" t="s">
        <v>225</v>
      </c>
      <c r="BO56" s="221" t="s">
        <v>225</v>
      </c>
      <c r="BP56" s="181" t="s">
        <v>830</v>
      </c>
      <c r="BQ56" s="211" t="s">
        <v>959</v>
      </c>
      <c r="BR56" s="283" t="s">
        <v>63</v>
      </c>
      <c r="BS56" s="216">
        <v>45496</v>
      </c>
      <c r="BT56" s="216">
        <v>46956</v>
      </c>
      <c r="BU56" s="213">
        <f t="shared" si="157"/>
        <v>45504</v>
      </c>
      <c r="BV56" s="213">
        <f t="shared" si="157"/>
        <v>46965</v>
      </c>
      <c r="BW56" s="169"/>
      <c r="BX56" s="169"/>
      <c r="BY56" s="170"/>
      <c r="BZ56" s="374"/>
      <c r="CA56" s="374"/>
      <c r="CB56" s="174"/>
      <c r="CC56" s="222">
        <f>CE56-90</f>
        <v>45152</v>
      </c>
      <c r="CD56" s="222">
        <f>IF(DAY(CC56)&lt;=15,DATE(YEAR(CC56),MONTH(CC56),1),EOMONTH(CC56,0))</f>
        <v>45139</v>
      </c>
      <c r="CE56" s="222">
        <f>CG56</f>
        <v>45242</v>
      </c>
      <c r="CF56" s="222">
        <f>IF(DAY(CE56)&lt;=15,DATE(YEAR(CE56),MONTH(CE56),1),EOMONTH(CE56,0))</f>
        <v>45231</v>
      </c>
      <c r="CG56" s="222">
        <v>45242</v>
      </c>
      <c r="CH56" s="222">
        <f>IF(DAY(CG56)&lt;=15,DATE(YEAR(CG56),MONTH(CG56),1),EOMONTH(CG56,0))</f>
        <v>45231</v>
      </c>
      <c r="CI56" s="222">
        <f>BS56</f>
        <v>45496</v>
      </c>
      <c r="CJ56" s="222">
        <f>IF(DAY(CI56)&lt;=15,DATE(YEAR(CI56),MONTH(CI56),1),EOMONTH(CI56,0))</f>
        <v>45504</v>
      </c>
      <c r="CK56" s="149" t="s">
        <v>960</v>
      </c>
    </row>
  </sheetData>
  <sheetProtection algorithmName="SHA-512" hashValue="OHLaG68mPJ8ojuPtZXgb3XygOsHhR5CfoMhPIGXncwieLn1mj3QNncIWwE743il38vXGUMz2/nt/VcygUhAFQw==" saltValue="S593T+m36WPkzY+OvvfRdg==" spinCount="100000" sheet="1" formatCells="0" autoFilter="0"/>
  <autoFilter ref="A6:D6" xr:uid="{3F1477A9-42E3-42CE-9527-93418135888E}"/>
  <mergeCells count="5">
    <mergeCell ref="E5:P5"/>
    <mergeCell ref="AC5:AN5"/>
    <mergeCell ref="Q5:AB5"/>
    <mergeCell ref="A4:B4"/>
    <mergeCell ref="AO5:AZ5"/>
  </mergeCells>
  <phoneticPr fontId="12" type="noConversion"/>
  <conditionalFormatting sqref="C2">
    <cfRule type="expression" dxfId="80" priority="731">
      <formula>AND(CF$6&gt;=#REF!,CF$6&lt;=#REF!)</formula>
    </cfRule>
    <cfRule type="expression" dxfId="79" priority="730">
      <formula>AND(CF$6&gt;=#REF!,CF$6&lt;=#REF!)</formula>
    </cfRule>
    <cfRule type="expression" dxfId="78" priority="729">
      <formula>AND(CF$6&gt;=#REF!,CF$6&lt;=#REF!)</formula>
    </cfRule>
    <cfRule type="expression" dxfId="77" priority="728">
      <formula>AND(CF$6&gt;=#REF!,CF$6&lt;=#REF!)</formula>
    </cfRule>
  </conditionalFormatting>
  <conditionalFormatting sqref="D1:D5 D57:D1048576">
    <cfRule type="containsText" dxfId="76" priority="81" operator="containsText" text="A venir">
      <formula>NOT(ISERROR(SEARCH("A venir",D1)))</formula>
    </cfRule>
  </conditionalFormatting>
  <conditionalFormatting sqref="D1:D1048576">
    <cfRule type="containsText" dxfId="75" priority="53" operator="containsText" text="Term">
      <formula>NOT(ISERROR(SEARCH("Term",D1)))</formula>
    </cfRule>
  </conditionalFormatting>
  <conditionalFormatting sqref="D6:D56">
    <cfRule type="containsText" dxfId="74" priority="54" operator="containsText" text="À venir">
      <formula>NOT(ISERROR(SEARCH("À venir",D6)))</formula>
    </cfRule>
  </conditionalFormatting>
  <conditionalFormatting sqref="D7:D23 D25:D56">
    <cfRule type="expression" dxfId="73" priority="734">
      <formula>AND(D$6&gt;=$CC7,D$6&lt;=$CD7)</formula>
    </cfRule>
    <cfRule type="expression" dxfId="72" priority="733">
      <formula>AND(D$6&gt;=#REF!,D$6&lt;=#REF!)</formula>
    </cfRule>
    <cfRule type="containsText" dxfId="71" priority="732" operator="containsText" text="En cours">
      <formula>NOT(ISERROR(SEARCH("En cours",D7)))</formula>
    </cfRule>
    <cfRule type="expression" dxfId="70" priority="735">
      <formula>AND(D$6&gt;=#REF!,D$6&lt;=#REF!)</formula>
    </cfRule>
  </conditionalFormatting>
  <conditionalFormatting sqref="D24">
    <cfRule type="containsText" dxfId="69" priority="16" operator="containsText" text="Term">
      <formula>NOT(ISERROR(SEARCH("Term",D24)))</formula>
    </cfRule>
    <cfRule type="containsText" dxfId="68" priority="17" operator="containsText" text="À venir">
      <formula>NOT(ISERROR(SEARCH("À venir",D24)))</formula>
    </cfRule>
    <cfRule type="containsText" dxfId="67" priority="18" operator="containsText" text="En cours">
      <formula>NOT(ISERROR(SEARCH("En cours",D24)))</formula>
    </cfRule>
    <cfRule type="expression" dxfId="66" priority="19">
      <formula>AND(D$6&gt;=$CB24,D$6&lt;=$CD24)</formula>
    </cfRule>
    <cfRule type="expression" dxfId="65" priority="871">
      <formula>AND(D$6&gt;=#REF!,D$6&lt;=#REF!)</formula>
    </cfRule>
    <cfRule type="expression" dxfId="64" priority="872">
      <formula>AND(D$6&gt;=$CF24,D$6&lt;=$CH24)</formula>
    </cfRule>
  </conditionalFormatting>
  <conditionalFormatting sqref="E7:AZ12 E14:AZ56">
    <cfRule type="expression" dxfId="63" priority="22">
      <formula>AND(E$6&gt;=$BU7,E$6&lt;=$BV7)</formula>
    </cfRule>
    <cfRule type="expression" dxfId="62" priority="23">
      <formula>AND(E$6&gt;=$CH7,E$6&lt;=$CJ7)</formula>
    </cfRule>
    <cfRule type="expression" dxfId="61" priority="24">
      <formula>AND(E$6&gt;=$CD7,E$6&lt;=$CF7)</formula>
    </cfRule>
  </conditionalFormatting>
  <conditionalFormatting sqref="E13:AZ13">
    <cfRule type="expression" dxfId="60" priority="957">
      <formula>AND(E$6&gt;=$CD13,E$6&lt;=$CF13)</formula>
    </cfRule>
    <cfRule type="expression" dxfId="59" priority="955">
      <formula>AND(E$6&gt;=$BS13,E$6&lt;=$BT13)</formula>
    </cfRule>
    <cfRule type="expression" dxfId="58" priority="956">
      <formula>AND(E$6&gt;=$CH13,E$6&lt;=$CJ13)</formula>
    </cfRule>
  </conditionalFormatting>
  <conditionalFormatting sqref="BN10">
    <cfRule type="duplicateValues" dxfId="57" priority="1"/>
  </conditionalFormatting>
  <conditionalFormatting sqref="BN11">
    <cfRule type="duplicateValues" dxfId="56" priority="2"/>
  </conditionalFormatting>
  <conditionalFormatting sqref="BN13">
    <cfRule type="duplicateValues" dxfId="55" priority="7"/>
  </conditionalFormatting>
  <conditionalFormatting sqref="BN14">
    <cfRule type="duplicateValues" dxfId="54" priority="6"/>
  </conditionalFormatting>
  <conditionalFormatting sqref="BN24">
    <cfRule type="duplicateValues" dxfId="53" priority="11"/>
  </conditionalFormatting>
  <conditionalFormatting sqref="BN25">
    <cfRule type="duplicateValues" dxfId="52" priority="33"/>
  </conditionalFormatting>
  <conditionalFormatting sqref="BN28">
    <cfRule type="duplicateValues" dxfId="51" priority="32"/>
  </conditionalFormatting>
  <conditionalFormatting sqref="BN32">
    <cfRule type="duplicateValues" dxfId="50" priority="31"/>
  </conditionalFormatting>
  <conditionalFormatting sqref="BN37">
    <cfRule type="duplicateValues" dxfId="49" priority="9"/>
  </conditionalFormatting>
  <conditionalFormatting sqref="BN40">
    <cfRule type="duplicateValues" dxfId="48" priority="5"/>
  </conditionalFormatting>
  <conditionalFormatting sqref="BN42">
    <cfRule type="duplicateValues" dxfId="47" priority="4"/>
  </conditionalFormatting>
  <conditionalFormatting sqref="BN47">
    <cfRule type="duplicateValues" dxfId="46" priority="3"/>
  </conditionalFormatting>
  <conditionalFormatting sqref="BO25:BO1048576 BO1:BO23">
    <cfRule type="duplicateValues" dxfId="45" priority="34"/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0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C2A06AE5-17F7-4A29-8CDE-ACF0EA5CA0F9}">
          <x14:formula1>
            <xm:f>Feuil1!$A$1:$A$3</xm:f>
          </x14:formula1>
          <xm:sqref>BW52 BW7:BW48</xm:sqref>
        </x14:dataValidation>
        <x14:dataValidation type="list" allowBlank="1" showInputMessage="1" showErrorMessage="1" xr:uid="{D85E9834-B2F1-43FF-B915-B34369F5A6D5}">
          <x14:formula1>
            <xm:f>Feuil1!$A$7:$A$13</xm:f>
          </x14:formula1>
          <xm:sqref>BY53:BY55 BY7:BY51</xm:sqref>
        </x14:dataValidation>
        <x14:dataValidation type="list" allowBlank="1" showInputMessage="1" showErrorMessage="1" xr:uid="{EDA394FB-0DE5-4540-AF09-2FD5EF3C754B}">
          <x14:formula1>
            <xm:f>Feuil1!$D$7:$D$8</xm:f>
          </x14:formula1>
          <xm:sqref>CA7:CB48</xm:sqref>
        </x14:dataValidation>
        <x14:dataValidation type="list" allowBlank="1" showInputMessage="1" showErrorMessage="1" xr:uid="{1DAFFCF8-4D0E-4247-B943-DE901FD6E389}">
          <x14:formula1>
            <xm:f>Feuil1!$B$7:$B$9</xm:f>
          </x14:formula1>
          <xm:sqref>BZ7:BZ48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961AA-8D60-4BDB-B8B4-71D45CA2EB6B}">
  <sheetPr>
    <pageSetUpPr fitToPage="1"/>
  </sheetPr>
  <dimension ref="A1:CJ24"/>
  <sheetViews>
    <sheetView showGridLines="0" zoomScale="60" zoomScaleNormal="60" workbookViewId="0">
      <pane xSplit="4" ySplit="6" topLeftCell="Q19" activePane="bottomRight" state="frozen"/>
      <selection pane="topRight" activeCell="D6" sqref="D6"/>
      <selection pane="bottomLeft" activeCell="D6" sqref="D6"/>
      <selection pane="bottomRight" activeCell="AD11" sqref="AD11"/>
    </sheetView>
  </sheetViews>
  <sheetFormatPr baseColWidth="10" defaultColWidth="15.453125" defaultRowHeight="15.5"/>
  <cols>
    <col min="1" max="1" width="16.81640625" style="265" customWidth="1"/>
    <col min="2" max="2" width="29.1796875" style="142" customWidth="1"/>
    <col min="3" max="3" width="63.81640625" style="198" customWidth="1"/>
    <col min="4" max="4" width="10.81640625" style="144" customWidth="1"/>
    <col min="5" max="16" width="3.1796875" style="145" hidden="1" customWidth="1"/>
    <col min="17" max="52" width="3.1796875" style="145" customWidth="1"/>
    <col min="53" max="53" width="14.453125" style="146" customWidth="1"/>
    <col min="54" max="55" width="15.453125" style="142" customWidth="1"/>
    <col min="56" max="56" width="15.453125" style="193" customWidth="1"/>
    <col min="57" max="58" width="15.453125" style="146" customWidth="1"/>
    <col min="59" max="60" width="15.453125" style="148" customWidth="1"/>
    <col min="61" max="61" width="15.453125" style="193" customWidth="1"/>
    <col min="62" max="62" width="15.453125" style="149" customWidth="1"/>
    <col min="63" max="63" width="18" style="149" customWidth="1"/>
    <col min="64" max="64" width="18" style="149" hidden="1" customWidth="1"/>
    <col min="65" max="65" width="22" style="149" hidden="1" customWidth="1"/>
    <col min="66" max="66" width="18" style="149" hidden="1" customWidth="1"/>
    <col min="67" max="67" width="17.7265625" style="144" hidden="1" customWidth="1"/>
    <col min="68" max="73" width="15.453125" style="144" hidden="1" customWidth="1"/>
    <col min="74" max="74" width="55.26953125" style="142" hidden="1" customWidth="1"/>
    <col min="75" max="75" width="22" style="149" hidden="1" customWidth="1"/>
    <col min="76" max="76" width="21.1796875" style="149" hidden="1" customWidth="1"/>
    <col min="77" max="77" width="23.453125" style="149" hidden="1" customWidth="1"/>
    <col min="78" max="86" width="15.453125" style="149" hidden="1" customWidth="1"/>
    <col min="87" max="88" width="0" style="149" hidden="1" customWidth="1"/>
    <col min="89" max="16384" width="15.453125" style="149"/>
  </cols>
  <sheetData>
    <row r="1" spans="1:86" s="186" customFormat="1" ht="9" hidden="1" customHeight="1">
      <c r="A1" s="365" t="s">
        <v>686</v>
      </c>
      <c r="B1" s="184"/>
      <c r="C1" s="198"/>
      <c r="D1" s="144"/>
      <c r="E1" s="185">
        <f t="shared" ref="E1:AZ1" si="0">VALUE(YEAR(E6)&amp;TEXT(MONTH(E6),"00"))</f>
        <v>202401</v>
      </c>
      <c r="F1" s="185">
        <f t="shared" si="0"/>
        <v>202402</v>
      </c>
      <c r="G1" s="185">
        <f t="shared" si="0"/>
        <v>202403</v>
      </c>
      <c r="H1" s="185">
        <f t="shared" si="0"/>
        <v>202404</v>
      </c>
      <c r="I1" s="185">
        <f t="shared" si="0"/>
        <v>202405</v>
      </c>
      <c r="J1" s="185">
        <f t="shared" si="0"/>
        <v>202406</v>
      </c>
      <c r="K1" s="185">
        <f t="shared" si="0"/>
        <v>202407</v>
      </c>
      <c r="L1" s="185">
        <f t="shared" si="0"/>
        <v>202408</v>
      </c>
      <c r="M1" s="185">
        <f t="shared" si="0"/>
        <v>202409</v>
      </c>
      <c r="N1" s="185">
        <f t="shared" si="0"/>
        <v>202410</v>
      </c>
      <c r="O1" s="185">
        <f t="shared" si="0"/>
        <v>202411</v>
      </c>
      <c r="P1" s="185">
        <f t="shared" si="0"/>
        <v>202412</v>
      </c>
      <c r="Q1" s="185">
        <f t="shared" si="0"/>
        <v>202501</v>
      </c>
      <c r="R1" s="185">
        <f t="shared" si="0"/>
        <v>202502</v>
      </c>
      <c r="S1" s="185">
        <f t="shared" si="0"/>
        <v>202503</v>
      </c>
      <c r="T1" s="185">
        <f t="shared" si="0"/>
        <v>202504</v>
      </c>
      <c r="U1" s="185">
        <f t="shared" si="0"/>
        <v>202505</v>
      </c>
      <c r="V1" s="185">
        <f t="shared" si="0"/>
        <v>202506</v>
      </c>
      <c r="W1" s="185">
        <f t="shared" si="0"/>
        <v>202507</v>
      </c>
      <c r="X1" s="185">
        <f t="shared" si="0"/>
        <v>202508</v>
      </c>
      <c r="Y1" s="185">
        <f t="shared" si="0"/>
        <v>202509</v>
      </c>
      <c r="Z1" s="185">
        <f t="shared" si="0"/>
        <v>202510</v>
      </c>
      <c r="AA1" s="185">
        <f t="shared" si="0"/>
        <v>202511</v>
      </c>
      <c r="AB1" s="185">
        <f t="shared" si="0"/>
        <v>202512</v>
      </c>
      <c r="AC1" s="185">
        <f t="shared" si="0"/>
        <v>202601</v>
      </c>
      <c r="AD1" s="185">
        <f t="shared" si="0"/>
        <v>202602</v>
      </c>
      <c r="AE1" s="185">
        <f t="shared" si="0"/>
        <v>202603</v>
      </c>
      <c r="AF1" s="185">
        <f t="shared" si="0"/>
        <v>202604</v>
      </c>
      <c r="AG1" s="185">
        <f t="shared" si="0"/>
        <v>202605</v>
      </c>
      <c r="AH1" s="185">
        <f t="shared" si="0"/>
        <v>202606</v>
      </c>
      <c r="AI1" s="185">
        <f t="shared" si="0"/>
        <v>202607</v>
      </c>
      <c r="AJ1" s="185">
        <f t="shared" si="0"/>
        <v>202608</v>
      </c>
      <c r="AK1" s="185">
        <f t="shared" si="0"/>
        <v>202609</v>
      </c>
      <c r="AL1" s="185">
        <f t="shared" si="0"/>
        <v>202610</v>
      </c>
      <c r="AM1" s="185">
        <f t="shared" si="0"/>
        <v>202611</v>
      </c>
      <c r="AN1" s="185">
        <f t="shared" si="0"/>
        <v>202612</v>
      </c>
      <c r="AO1" s="185">
        <f t="shared" si="0"/>
        <v>202701</v>
      </c>
      <c r="AP1" s="185">
        <f t="shared" si="0"/>
        <v>202702</v>
      </c>
      <c r="AQ1" s="185">
        <f t="shared" si="0"/>
        <v>202703</v>
      </c>
      <c r="AR1" s="185">
        <f t="shared" si="0"/>
        <v>202704</v>
      </c>
      <c r="AS1" s="185">
        <f t="shared" si="0"/>
        <v>202705</v>
      </c>
      <c r="AT1" s="185">
        <f t="shared" si="0"/>
        <v>202706</v>
      </c>
      <c r="AU1" s="185">
        <f t="shared" si="0"/>
        <v>202707</v>
      </c>
      <c r="AV1" s="185">
        <f t="shared" si="0"/>
        <v>202708</v>
      </c>
      <c r="AW1" s="185">
        <f t="shared" si="0"/>
        <v>202709</v>
      </c>
      <c r="AX1" s="185">
        <f t="shared" si="0"/>
        <v>202710</v>
      </c>
      <c r="AY1" s="185">
        <f t="shared" si="0"/>
        <v>202711</v>
      </c>
      <c r="AZ1" s="185">
        <f t="shared" si="0"/>
        <v>202712</v>
      </c>
      <c r="BA1" s="146"/>
      <c r="BE1" s="189"/>
      <c r="BF1" s="189"/>
      <c r="BG1" s="188"/>
      <c r="BH1" s="188"/>
      <c r="BI1" s="193"/>
      <c r="BJ1" s="261"/>
      <c r="BK1" s="261"/>
      <c r="BL1" s="261"/>
      <c r="BM1" s="261"/>
      <c r="BN1" s="261"/>
      <c r="BV1" s="184"/>
    </row>
    <row r="2" spans="1:86" ht="21" customHeight="1">
      <c r="A2" s="262"/>
      <c r="B2" s="152"/>
      <c r="C2" s="228" t="s">
        <v>259</v>
      </c>
      <c r="BB2" s="152" t="s">
        <v>260</v>
      </c>
      <c r="BK2" s="263"/>
      <c r="BL2" s="263"/>
      <c r="BM2" s="263"/>
      <c r="BN2" s="263"/>
    </row>
    <row r="3" spans="1:86" ht="22.5" customHeight="1">
      <c r="A3" s="149"/>
      <c r="B3" s="264"/>
      <c r="C3" s="230" t="s">
        <v>261</v>
      </c>
      <c r="BC3" s="264"/>
      <c r="BD3" s="264"/>
      <c r="BE3" s="264"/>
      <c r="BK3" s="263"/>
      <c r="BL3" s="263"/>
      <c r="BM3" s="263"/>
      <c r="BN3" s="263"/>
    </row>
    <row r="4" spans="1:86" ht="36" customHeight="1">
      <c r="A4" s="410" t="s">
        <v>961</v>
      </c>
      <c r="B4" s="410"/>
      <c r="C4" s="231" t="s">
        <v>23</v>
      </c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B4" s="152" t="s">
        <v>263</v>
      </c>
      <c r="BK4" s="263"/>
      <c r="BL4" s="263"/>
      <c r="BM4" s="263"/>
      <c r="BN4" s="263"/>
    </row>
    <row r="5" spans="1:86" ht="19.5">
      <c r="A5" s="262"/>
      <c r="B5" s="152"/>
      <c r="C5" s="152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0">
        <v>2027</v>
      </c>
      <c r="AP5" s="400"/>
      <c r="AQ5" s="400"/>
      <c r="AR5" s="400"/>
      <c r="AS5" s="400"/>
      <c r="AT5" s="400"/>
      <c r="AU5" s="400"/>
      <c r="AV5" s="400"/>
      <c r="AW5" s="400"/>
      <c r="AX5" s="400"/>
      <c r="AY5" s="400"/>
      <c r="AZ5" s="400"/>
      <c r="BB5" s="152"/>
      <c r="BK5" s="263"/>
      <c r="BL5" s="263"/>
      <c r="BM5" s="263"/>
      <c r="BN5" s="263"/>
    </row>
    <row r="6" spans="1:86" s="201" customFormat="1" ht="31">
      <c r="A6" s="129" t="s">
        <v>24</v>
      </c>
      <c r="B6" s="129" t="s">
        <v>962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L6" s="202" t="s">
        <v>29</v>
      </c>
      <c r="BM6" s="336" t="s">
        <v>30</v>
      </c>
      <c r="BN6" s="337" t="s">
        <v>31</v>
      </c>
      <c r="BO6" s="338" t="s">
        <v>32</v>
      </c>
      <c r="BP6" s="339" t="s">
        <v>33</v>
      </c>
      <c r="BQ6" s="384" t="s">
        <v>34</v>
      </c>
      <c r="BR6" s="384" t="s">
        <v>28</v>
      </c>
      <c r="BS6" s="340" t="s">
        <v>35</v>
      </c>
      <c r="BT6" s="341" t="s">
        <v>36</v>
      </c>
      <c r="BU6" s="342" t="s">
        <v>37</v>
      </c>
      <c r="BV6" s="337" t="s">
        <v>38</v>
      </c>
      <c r="BW6" s="326" t="s">
        <v>6</v>
      </c>
      <c r="BX6" s="373" t="s">
        <v>7</v>
      </c>
      <c r="BY6" s="373" t="s">
        <v>8</v>
      </c>
      <c r="BZ6" s="163" t="s">
        <v>39</v>
      </c>
      <c r="CA6" s="164" t="s">
        <v>40</v>
      </c>
      <c r="CB6" s="165" t="s">
        <v>41</v>
      </c>
      <c r="CC6" s="166" t="s">
        <v>42</v>
      </c>
      <c r="CD6" s="165" t="s">
        <v>41</v>
      </c>
      <c r="CE6" s="167" t="s">
        <v>43</v>
      </c>
      <c r="CF6" s="165" t="s">
        <v>41</v>
      </c>
      <c r="CG6" s="167" t="s">
        <v>44</v>
      </c>
      <c r="CH6" s="165" t="s">
        <v>41</v>
      </c>
    </row>
    <row r="7" spans="1:86" ht="36.75" customHeight="1">
      <c r="A7" s="131" t="s">
        <v>963</v>
      </c>
      <c r="B7" s="131" t="s">
        <v>964</v>
      </c>
      <c r="C7" s="131" t="s">
        <v>965</v>
      </c>
      <c r="D7" s="133" t="str">
        <f t="shared" ref="D7:D16" ca="1" si="1">IF(BR7&lt;TODAY(),"Terminé",(IF(BQ7&gt;=TODAY(),"À venir","En cours")))</f>
        <v>En cours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303">
        <f t="shared" ref="BA7:BA16" si="2">BR7</f>
        <v>46850</v>
      </c>
      <c r="BL7" s="356" t="s">
        <v>966</v>
      </c>
      <c r="BM7" s="221" t="s">
        <v>963</v>
      </c>
      <c r="BN7" s="169" t="s">
        <v>687</v>
      </c>
      <c r="BO7" s="174" t="s">
        <v>687</v>
      </c>
      <c r="BP7" s="267" t="s">
        <v>63</v>
      </c>
      <c r="BQ7" s="249">
        <v>45390</v>
      </c>
      <c r="BR7" s="249">
        <f>BQ7+1460</f>
        <v>46850</v>
      </c>
      <c r="BS7" s="266">
        <f t="shared" ref="BS7:BT16" si="3">IF(DAY(BQ7)&lt;=15,DATE(YEAR(BQ7),MONTH(BQ7),1),EOMONTH(BQ7,0))</f>
        <v>45383</v>
      </c>
      <c r="BT7" s="266">
        <f t="shared" si="3"/>
        <v>46844</v>
      </c>
      <c r="BU7" s="174" t="s">
        <v>2</v>
      </c>
      <c r="BV7" s="170" t="s">
        <v>967</v>
      </c>
      <c r="BW7" s="170" t="s">
        <v>19</v>
      </c>
      <c r="BX7" s="374" t="s">
        <v>13</v>
      </c>
      <c r="BY7" s="374"/>
      <c r="BZ7" s="174"/>
      <c r="CA7" s="222">
        <f>CC7-90</f>
        <v>45180</v>
      </c>
      <c r="CB7" s="222">
        <f t="shared" ref="CB7:CB12" si="4">IF(DAY(CA7)&lt;=15,DATE(YEAR(CA7),MONTH(CA7),1),EOMONTH(CA7,0))</f>
        <v>45170</v>
      </c>
      <c r="CC7" s="222">
        <f t="shared" ref="CC7:CC12" si="5">CE7</f>
        <v>45270</v>
      </c>
      <c r="CD7" s="222">
        <f t="shared" ref="CD7:CD12" si="6">IF(DAY(CC7)&lt;=15,DATE(YEAR(CC7),MONTH(CC7),1),EOMONTH(CC7,0))</f>
        <v>45261</v>
      </c>
      <c r="CE7" s="222">
        <f>CG7-120</f>
        <v>45270</v>
      </c>
      <c r="CF7" s="222">
        <f t="shared" ref="CF7:CF12" si="7">IF(DAY(CE7)&lt;=15,DATE(YEAR(CE7),MONTH(CE7),1),EOMONTH(CE7,0))</f>
        <v>45261</v>
      </c>
      <c r="CG7" s="222">
        <f t="shared" ref="CG7:CG16" si="8">BQ7</f>
        <v>45390</v>
      </c>
      <c r="CH7" s="222">
        <f t="shared" ref="CH7:CH16" si="9">IF(DAY(CG7)&lt;=15,DATE(YEAR(CG7),MONTH(CG7),1),EOMONTH(CG7,0))</f>
        <v>45383</v>
      </c>
    </row>
    <row r="8" spans="1:86" ht="31.5" customHeight="1">
      <c r="A8" s="131" t="s">
        <v>65</v>
      </c>
      <c r="B8" s="131" t="s">
        <v>687</v>
      </c>
      <c r="C8" s="131" t="s">
        <v>968</v>
      </c>
      <c r="D8" s="133" t="str">
        <f t="shared" ca="1" si="1"/>
        <v>À venir</v>
      </c>
      <c r="E8" s="245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303">
        <f t="shared" si="2"/>
        <v>47452.000243055554</v>
      </c>
      <c r="BL8" s="221" t="s">
        <v>969</v>
      </c>
      <c r="BM8" s="221" t="s">
        <v>969</v>
      </c>
      <c r="BN8" s="169" t="s">
        <v>687</v>
      </c>
      <c r="BO8" s="174" t="s">
        <v>687</v>
      </c>
      <c r="BP8" s="267" t="s">
        <v>63</v>
      </c>
      <c r="BQ8" s="249">
        <v>45992.000243055554</v>
      </c>
      <c r="BR8" s="249">
        <v>47452.000243055554</v>
      </c>
      <c r="BS8" s="266">
        <f t="shared" ref="BS8" si="10">IF(DAY(BQ8)&lt;=15,DATE(YEAR(BQ8),MONTH(BQ8),1),EOMONTH(BQ8,0))</f>
        <v>45992</v>
      </c>
      <c r="BT8" s="266">
        <f t="shared" ref="BT8" si="11">IF(DAY(BR8)&lt;=15,DATE(YEAR(BR8),MONTH(BR8),1),EOMONTH(BR8,0))</f>
        <v>47452</v>
      </c>
      <c r="BU8" s="174"/>
      <c r="BV8" s="170"/>
      <c r="BW8" s="170" t="s">
        <v>17</v>
      </c>
      <c r="BX8" s="174"/>
      <c r="BY8" s="174"/>
      <c r="BZ8" s="174"/>
      <c r="CA8" s="222">
        <f>CC8-90</f>
        <v>45782.000243055554</v>
      </c>
      <c r="CB8" s="222">
        <f t="shared" si="4"/>
        <v>45778</v>
      </c>
      <c r="CC8" s="222">
        <f t="shared" si="5"/>
        <v>45872.000243055554</v>
      </c>
      <c r="CD8" s="222">
        <f t="shared" si="6"/>
        <v>45870</v>
      </c>
      <c r="CE8" s="222">
        <f>CG8-120</f>
        <v>45872.000243055554</v>
      </c>
      <c r="CF8" s="222">
        <f t="shared" si="7"/>
        <v>45870</v>
      </c>
      <c r="CG8" s="222">
        <f t="shared" ref="CG8" si="12">BQ8</f>
        <v>45992.000243055554</v>
      </c>
      <c r="CH8" s="222">
        <f t="shared" ref="CH8" si="13">IF(DAY(CG8)&lt;=15,DATE(YEAR(CG8),MONTH(CG8),1),EOMONTH(CG8,0))</f>
        <v>45992</v>
      </c>
    </row>
    <row r="9" spans="1:86" ht="35.25" customHeight="1">
      <c r="A9" s="131" t="s">
        <v>970</v>
      </c>
      <c r="B9" s="131" t="s">
        <v>687</v>
      </c>
      <c r="C9" s="131" t="s">
        <v>971</v>
      </c>
      <c r="D9" s="133" t="str">
        <f t="shared" ca="1" si="1"/>
        <v>En cours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303">
        <f t="shared" si="2"/>
        <v>46178</v>
      </c>
      <c r="BL9" s="356" t="s">
        <v>972</v>
      </c>
      <c r="BM9" s="268" t="s">
        <v>970</v>
      </c>
      <c r="BN9" s="169" t="s">
        <v>687</v>
      </c>
      <c r="BO9" s="174" t="s">
        <v>687</v>
      </c>
      <c r="BP9" s="208" t="s">
        <v>50</v>
      </c>
      <c r="BQ9" s="249">
        <v>44718</v>
      </c>
      <c r="BR9" s="249">
        <v>46178</v>
      </c>
      <c r="BS9" s="266">
        <f t="shared" si="3"/>
        <v>44713</v>
      </c>
      <c r="BT9" s="266">
        <f t="shared" si="3"/>
        <v>46174</v>
      </c>
      <c r="BU9" s="174" t="s">
        <v>2</v>
      </c>
      <c r="BV9" s="170" t="s">
        <v>973</v>
      </c>
      <c r="BW9" s="170" t="s">
        <v>19</v>
      </c>
      <c r="BX9" s="374" t="s">
        <v>13</v>
      </c>
      <c r="BY9" s="374"/>
      <c r="BZ9" s="174"/>
      <c r="CA9" s="222">
        <f>CC9-90</f>
        <v>44478</v>
      </c>
      <c r="CB9" s="222">
        <f t="shared" si="4"/>
        <v>44470</v>
      </c>
      <c r="CC9" s="222">
        <f t="shared" si="5"/>
        <v>44568</v>
      </c>
      <c r="CD9" s="222">
        <f t="shared" si="6"/>
        <v>44562</v>
      </c>
      <c r="CE9" s="222">
        <f>CG9-150</f>
        <v>44568</v>
      </c>
      <c r="CF9" s="222">
        <f t="shared" si="7"/>
        <v>44562</v>
      </c>
      <c r="CG9" s="222">
        <f t="shared" si="8"/>
        <v>44718</v>
      </c>
      <c r="CH9" s="222">
        <f t="shared" si="9"/>
        <v>44713</v>
      </c>
    </row>
    <row r="10" spans="1:86" ht="32.25" customHeight="1">
      <c r="A10" s="131" t="s">
        <v>65</v>
      </c>
      <c r="B10" s="131" t="s">
        <v>687</v>
      </c>
      <c r="C10" s="131" t="s">
        <v>971</v>
      </c>
      <c r="D10" s="133" t="str">
        <f t="shared" ca="1" si="1"/>
        <v>À venir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2"/>
        <v>47638</v>
      </c>
      <c r="BL10" s="356" t="s">
        <v>972</v>
      </c>
      <c r="BM10" s="221" t="s">
        <v>66</v>
      </c>
      <c r="BN10" s="169" t="s">
        <v>687</v>
      </c>
      <c r="BO10" s="174" t="s">
        <v>687</v>
      </c>
      <c r="BP10" s="208" t="s">
        <v>50</v>
      </c>
      <c r="BQ10" s="249">
        <f>BR9</f>
        <v>46178</v>
      </c>
      <c r="BR10" s="249">
        <f>BQ10+1460</f>
        <v>47638</v>
      </c>
      <c r="BS10" s="266">
        <f t="shared" si="3"/>
        <v>46174</v>
      </c>
      <c r="BT10" s="266">
        <f t="shared" si="3"/>
        <v>47635</v>
      </c>
      <c r="BU10" s="174" t="s">
        <v>2</v>
      </c>
      <c r="BV10" s="170" t="s">
        <v>973</v>
      </c>
      <c r="BW10" s="170" t="s">
        <v>19</v>
      </c>
      <c r="BX10" s="374" t="s">
        <v>13</v>
      </c>
      <c r="BY10" s="374" t="s">
        <v>11</v>
      </c>
      <c r="BZ10" s="174"/>
      <c r="CA10" s="222">
        <f>CC10-120</f>
        <v>45908</v>
      </c>
      <c r="CB10" s="222">
        <f t="shared" si="4"/>
        <v>45901</v>
      </c>
      <c r="CC10" s="222">
        <f t="shared" si="5"/>
        <v>46028</v>
      </c>
      <c r="CD10" s="222">
        <f t="shared" si="6"/>
        <v>46023</v>
      </c>
      <c r="CE10" s="222">
        <f>CG10-150</f>
        <v>46028</v>
      </c>
      <c r="CF10" s="222">
        <f t="shared" si="7"/>
        <v>46023</v>
      </c>
      <c r="CG10" s="222">
        <f t="shared" si="8"/>
        <v>46178</v>
      </c>
      <c r="CH10" s="222">
        <f t="shared" si="9"/>
        <v>46174</v>
      </c>
    </row>
    <row r="11" spans="1:86" ht="36.75" customHeight="1">
      <c r="A11" s="131" t="s">
        <v>65</v>
      </c>
      <c r="B11" s="131" t="s">
        <v>687</v>
      </c>
      <c r="C11" s="131" t="s">
        <v>974</v>
      </c>
      <c r="D11" s="133" t="str">
        <f t="shared" ca="1" si="1"/>
        <v>En cours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 t="shared" si="2"/>
        <v>47454.000243055554</v>
      </c>
      <c r="BL11" s="356" t="s">
        <v>975</v>
      </c>
      <c r="BM11" s="221" t="s">
        <v>975</v>
      </c>
      <c r="BN11" s="169" t="s">
        <v>687</v>
      </c>
      <c r="BO11" s="174" t="s">
        <v>687</v>
      </c>
      <c r="BP11" s="208" t="s">
        <v>50</v>
      </c>
      <c r="BQ11" s="249">
        <v>45908.000243055554</v>
      </c>
      <c r="BR11" s="249">
        <v>47454.000243055554</v>
      </c>
      <c r="BS11" s="266">
        <f t="shared" ref="BS11" si="14">IF(DAY(BQ11)&lt;=15,DATE(YEAR(BQ11),MONTH(BQ11),1),EOMONTH(BQ11,0))</f>
        <v>45901</v>
      </c>
      <c r="BT11" s="266">
        <f t="shared" ref="BT11" si="15">IF(DAY(BR11)&lt;=15,DATE(YEAR(BR11),MONTH(BR11),1),EOMONTH(BR11,0))</f>
        <v>47453</v>
      </c>
      <c r="BU11" s="174"/>
      <c r="BV11" s="170"/>
      <c r="BW11" s="170" t="s">
        <v>19</v>
      </c>
      <c r="BX11" s="174"/>
      <c r="BY11" s="174"/>
      <c r="BZ11" s="174"/>
      <c r="CA11" s="222">
        <f>CC11-120</f>
        <v>45638.000243055554</v>
      </c>
      <c r="CB11" s="222">
        <f t="shared" si="4"/>
        <v>45627</v>
      </c>
      <c r="CC11" s="222">
        <f t="shared" si="5"/>
        <v>45758.000243055554</v>
      </c>
      <c r="CD11" s="222">
        <f t="shared" si="6"/>
        <v>45748</v>
      </c>
      <c r="CE11" s="222">
        <f>CG11-150</f>
        <v>45758.000243055554</v>
      </c>
      <c r="CF11" s="222">
        <f t="shared" si="7"/>
        <v>45748</v>
      </c>
      <c r="CG11" s="222">
        <f t="shared" ref="CG11" si="16">BQ11</f>
        <v>45908.000243055554</v>
      </c>
      <c r="CH11" s="222">
        <f t="shared" ref="CH11" si="17">IF(DAY(CG11)&lt;=15,DATE(YEAR(CG11),MONTH(CG11),1),EOMONTH(CG11,0))</f>
        <v>45901</v>
      </c>
    </row>
    <row r="12" spans="1:86" ht="45" customHeight="1">
      <c r="A12" s="131" t="s">
        <v>976</v>
      </c>
      <c r="B12" s="131" t="s">
        <v>687</v>
      </c>
      <c r="C12" s="131" t="s">
        <v>977</v>
      </c>
      <c r="D12" s="133" t="str">
        <f t="shared" ca="1" si="1"/>
        <v>En cours</v>
      </c>
      <c r="E12" s="245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303">
        <f t="shared" si="2"/>
        <v>46565</v>
      </c>
      <c r="BL12" s="356" t="s">
        <v>978</v>
      </c>
      <c r="BM12" s="221" t="s">
        <v>976</v>
      </c>
      <c r="BN12" s="169" t="s">
        <v>687</v>
      </c>
      <c r="BO12" s="174" t="s">
        <v>687</v>
      </c>
      <c r="BP12" s="208" t="s">
        <v>50</v>
      </c>
      <c r="BQ12" s="249">
        <v>45105</v>
      </c>
      <c r="BR12" s="249">
        <f>BQ12+1460</f>
        <v>46565</v>
      </c>
      <c r="BS12" s="266">
        <f t="shared" si="3"/>
        <v>45107</v>
      </c>
      <c r="BT12" s="266">
        <f t="shared" si="3"/>
        <v>46568</v>
      </c>
      <c r="BU12" s="174" t="s">
        <v>2</v>
      </c>
      <c r="BV12" s="170" t="s">
        <v>979</v>
      </c>
      <c r="BW12" s="170" t="s">
        <v>19</v>
      </c>
      <c r="BX12" s="374" t="s">
        <v>13</v>
      </c>
      <c r="BY12" s="374"/>
      <c r="BZ12" s="174"/>
      <c r="CA12" s="222">
        <f>CC12-90</f>
        <v>44865</v>
      </c>
      <c r="CB12" s="222">
        <f t="shared" si="4"/>
        <v>44865</v>
      </c>
      <c r="CC12" s="222">
        <f t="shared" si="5"/>
        <v>44955</v>
      </c>
      <c r="CD12" s="222">
        <f t="shared" si="6"/>
        <v>44957</v>
      </c>
      <c r="CE12" s="222">
        <f>CG12-150</f>
        <v>44955</v>
      </c>
      <c r="CF12" s="222">
        <f t="shared" si="7"/>
        <v>44957</v>
      </c>
      <c r="CG12" s="222">
        <f t="shared" si="8"/>
        <v>45105</v>
      </c>
      <c r="CH12" s="222">
        <f t="shared" si="9"/>
        <v>45107</v>
      </c>
    </row>
    <row r="13" spans="1:86" ht="30" customHeight="1">
      <c r="A13" s="131" t="s">
        <v>980</v>
      </c>
      <c r="B13" s="131" t="s">
        <v>687</v>
      </c>
      <c r="C13" s="131" t="s">
        <v>981</v>
      </c>
      <c r="D13" s="133" t="str">
        <f t="shared" ca="1" si="1"/>
        <v>En cours</v>
      </c>
      <c r="E13" s="245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303">
        <f t="shared" si="2"/>
        <v>47149</v>
      </c>
      <c r="BL13" s="356" t="s">
        <v>982</v>
      </c>
      <c r="BM13" s="221" t="s">
        <v>980</v>
      </c>
      <c r="BN13" s="169" t="s">
        <v>687</v>
      </c>
      <c r="BO13" s="174" t="s">
        <v>687</v>
      </c>
      <c r="BP13" s="208"/>
      <c r="BQ13" s="249">
        <v>45691</v>
      </c>
      <c r="BR13" s="249">
        <v>47149</v>
      </c>
      <c r="BS13" s="266">
        <f t="shared" si="3"/>
        <v>45689</v>
      </c>
      <c r="BT13" s="266">
        <f t="shared" si="3"/>
        <v>47149</v>
      </c>
      <c r="BU13" s="174"/>
      <c r="BV13" s="170" t="s">
        <v>983</v>
      </c>
      <c r="BW13" s="170" t="s">
        <v>19</v>
      </c>
      <c r="BX13" s="374"/>
      <c r="BY13" s="374"/>
      <c r="BZ13" s="174"/>
      <c r="CA13" s="222">
        <f t="shared" ref="CA13" si="18">CC13-90</f>
        <v>45451</v>
      </c>
      <c r="CB13" s="222">
        <f t="shared" ref="CB13" si="19">IF(DAY(CA13)&lt;=15,DATE(YEAR(CA13),MONTH(CA13),1),EOMONTH(CA13,0))</f>
        <v>45444</v>
      </c>
      <c r="CC13" s="222">
        <f t="shared" ref="CC13" si="20">CE13</f>
        <v>45541</v>
      </c>
      <c r="CD13" s="222">
        <f t="shared" ref="CD13" si="21">IF(DAY(CC13)&lt;=15,DATE(YEAR(CC13),MONTH(CC13),1),EOMONTH(CC13,0))</f>
        <v>45536</v>
      </c>
      <c r="CE13" s="222">
        <f t="shared" ref="CE13" si="22">CG13-150</f>
        <v>45541</v>
      </c>
      <c r="CF13" s="222">
        <f t="shared" ref="CF13" si="23">IF(DAY(CE13)&lt;=15,DATE(YEAR(CE13),MONTH(CE13),1),EOMONTH(CE13,0))</f>
        <v>45536</v>
      </c>
      <c r="CG13" s="222">
        <f t="shared" si="8"/>
        <v>45691</v>
      </c>
      <c r="CH13" s="222">
        <f t="shared" si="9"/>
        <v>45689</v>
      </c>
    </row>
    <row r="14" spans="1:86" ht="39" customHeight="1">
      <c r="A14" s="131" t="s">
        <v>984</v>
      </c>
      <c r="B14" s="131" t="s">
        <v>687</v>
      </c>
      <c r="C14" s="131" t="s">
        <v>985</v>
      </c>
      <c r="D14" s="133" t="str">
        <f t="shared" ca="1" si="1"/>
        <v>En cours</v>
      </c>
      <c r="E14" s="245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303">
        <f t="shared" si="2"/>
        <v>46187</v>
      </c>
      <c r="BL14" s="356" t="s">
        <v>984</v>
      </c>
      <c r="BM14" s="221" t="s">
        <v>984</v>
      </c>
      <c r="BN14" s="169" t="s">
        <v>687</v>
      </c>
      <c r="BO14" s="174" t="s">
        <v>687</v>
      </c>
      <c r="BP14" s="208" t="s">
        <v>50</v>
      </c>
      <c r="BQ14" s="249">
        <v>44716</v>
      </c>
      <c r="BR14" s="249">
        <v>46187</v>
      </c>
      <c r="BS14" s="266">
        <f t="shared" si="3"/>
        <v>44713</v>
      </c>
      <c r="BT14" s="266">
        <f t="shared" si="3"/>
        <v>46174</v>
      </c>
      <c r="BU14" s="174" t="s">
        <v>2</v>
      </c>
      <c r="BV14" s="170" t="s">
        <v>986</v>
      </c>
      <c r="BW14" s="170" t="s">
        <v>19</v>
      </c>
      <c r="BX14" s="374" t="s">
        <v>13</v>
      </c>
      <c r="BY14" s="374"/>
      <c r="BZ14" s="174"/>
      <c r="CA14" s="222">
        <f>CC14-90</f>
        <v>44476</v>
      </c>
      <c r="CB14" s="222">
        <f>IF(DAY(CA14)&lt;=15,DATE(YEAR(CA14),MONTH(CA14),1),EOMONTH(CA14,0))</f>
        <v>44470</v>
      </c>
      <c r="CC14" s="222">
        <f>CE14</f>
        <v>44566</v>
      </c>
      <c r="CD14" s="222">
        <f>IF(DAY(CC14)&lt;=15,DATE(YEAR(CC14),MONTH(CC14),1),EOMONTH(CC14,0))</f>
        <v>44562</v>
      </c>
      <c r="CE14" s="222">
        <f>CG14-150</f>
        <v>44566</v>
      </c>
      <c r="CF14" s="222">
        <f>IF(DAY(CE14)&lt;=15,DATE(YEAR(CE14),MONTH(CE14),1),EOMONTH(CE14,0))</f>
        <v>44562</v>
      </c>
      <c r="CG14" s="222">
        <f t="shared" si="8"/>
        <v>44716</v>
      </c>
      <c r="CH14" s="222">
        <f t="shared" si="9"/>
        <v>44713</v>
      </c>
    </row>
    <row r="15" spans="1:86" ht="39" customHeight="1">
      <c r="A15" s="131" t="s">
        <v>65</v>
      </c>
      <c r="B15" s="131" t="s">
        <v>687</v>
      </c>
      <c r="C15" s="131" t="s">
        <v>985</v>
      </c>
      <c r="D15" s="133" t="str">
        <f t="shared" ca="1" si="1"/>
        <v>À venir</v>
      </c>
      <c r="E15" s="245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303">
        <f t="shared" si="2"/>
        <v>47647</v>
      </c>
      <c r="BL15" s="221" t="s">
        <v>984</v>
      </c>
      <c r="BM15" s="221" t="s">
        <v>66</v>
      </c>
      <c r="BN15" s="169" t="s">
        <v>687</v>
      </c>
      <c r="BO15" s="174"/>
      <c r="BP15" s="208"/>
      <c r="BQ15" s="249">
        <f>BR14</f>
        <v>46187</v>
      </c>
      <c r="BR15" s="249">
        <f>BQ15+1460</f>
        <v>47647</v>
      </c>
      <c r="BS15" s="266">
        <f t="shared" ref="BS15" si="24">IF(DAY(BQ15)&lt;=15,DATE(YEAR(BQ15),MONTH(BQ15),1),EOMONTH(BQ15,0))</f>
        <v>46174</v>
      </c>
      <c r="BT15" s="266">
        <f t="shared" ref="BT15" si="25">IF(DAY(BR15)&lt;=15,DATE(YEAR(BR15),MONTH(BR15),1),EOMONTH(BR15,0))</f>
        <v>47635</v>
      </c>
      <c r="BU15" s="174"/>
      <c r="BV15" s="170"/>
      <c r="BW15" s="170"/>
      <c r="BX15" s="374"/>
      <c r="BY15" s="374"/>
      <c r="BZ15" s="174"/>
      <c r="CA15" s="222">
        <f>CC15-90</f>
        <v>45947</v>
      </c>
      <c r="CB15" s="222">
        <f>IF(DAY(CA15)&lt;=15,DATE(YEAR(CA15),MONTH(CA15),1),EOMONTH(CA15,0))</f>
        <v>45961</v>
      </c>
      <c r="CC15" s="222">
        <f>CE15</f>
        <v>46037</v>
      </c>
      <c r="CD15" s="222">
        <f>IF(DAY(CC15)&lt;=15,DATE(YEAR(CC15),MONTH(CC15),1),EOMONTH(CC15,0))</f>
        <v>46023</v>
      </c>
      <c r="CE15" s="222">
        <f>CG15-150</f>
        <v>46037</v>
      </c>
      <c r="CF15" s="222">
        <f>IF(DAY(CE15)&lt;=15,DATE(YEAR(CE15),MONTH(CE15),1),EOMONTH(CE15,0))</f>
        <v>46023</v>
      </c>
      <c r="CG15" s="222">
        <f t="shared" ref="CG15" si="26">BQ15</f>
        <v>46187</v>
      </c>
      <c r="CH15" s="222">
        <f t="shared" ref="CH15" si="27">IF(DAY(CG15)&lt;=15,DATE(YEAR(CG15),MONTH(CG15),1),EOMONTH(CG15,0))</f>
        <v>46174</v>
      </c>
    </row>
    <row r="16" spans="1:86" ht="40.5" customHeight="1">
      <c r="A16" s="131" t="s">
        <v>987</v>
      </c>
      <c r="B16" s="131" t="s">
        <v>988</v>
      </c>
      <c r="C16" s="131" t="s">
        <v>989</v>
      </c>
      <c r="D16" s="133" t="str">
        <f t="shared" ca="1" si="1"/>
        <v>En cours</v>
      </c>
      <c r="E16" s="245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303">
        <f t="shared" si="2"/>
        <v>46904.000243055554</v>
      </c>
      <c r="BL16" s="356" t="s">
        <v>990</v>
      </c>
      <c r="BM16" s="221" t="s">
        <v>987</v>
      </c>
      <c r="BN16" s="169" t="s">
        <v>687</v>
      </c>
      <c r="BO16" s="174" t="s">
        <v>687</v>
      </c>
      <c r="BP16" s="267" t="s">
        <v>63</v>
      </c>
      <c r="BQ16" s="249">
        <v>45444</v>
      </c>
      <c r="BR16" s="249">
        <v>46904.000243055554</v>
      </c>
      <c r="BS16" s="266">
        <f t="shared" si="3"/>
        <v>45444</v>
      </c>
      <c r="BT16" s="266">
        <f t="shared" si="3"/>
        <v>46904</v>
      </c>
      <c r="BU16" s="174" t="s">
        <v>2</v>
      </c>
      <c r="BV16" s="170" t="s">
        <v>991</v>
      </c>
      <c r="BW16" s="170" t="s">
        <v>19</v>
      </c>
      <c r="BX16" s="374" t="s">
        <v>13</v>
      </c>
      <c r="BY16" s="374" t="s">
        <v>11</v>
      </c>
      <c r="BZ16" s="174"/>
      <c r="CA16" s="222">
        <f>CC16-90</f>
        <v>45264</v>
      </c>
      <c r="CB16" s="222">
        <f>IF(DAY(CA16)&lt;=15,DATE(YEAR(CA16),MONTH(CA16),1),EOMONTH(CA16,0))</f>
        <v>45261</v>
      </c>
      <c r="CC16" s="222">
        <f>CE16</f>
        <v>45354</v>
      </c>
      <c r="CD16" s="222">
        <f>IF(DAY(CC16)&lt;=15,DATE(YEAR(CC16),MONTH(CC16),1),EOMONTH(CC16,0))</f>
        <v>45352</v>
      </c>
      <c r="CE16" s="222">
        <f>CG16-90</f>
        <v>45354</v>
      </c>
      <c r="CF16" s="222">
        <f>IF(DAY(CE16)&lt;=15,DATE(YEAR(CE16),MONTH(CE16),1),EOMONTH(CE16,0))</f>
        <v>45352</v>
      </c>
      <c r="CG16" s="222">
        <f t="shared" si="8"/>
        <v>45444</v>
      </c>
      <c r="CH16" s="222">
        <f t="shared" si="9"/>
        <v>45444</v>
      </c>
    </row>
    <row r="17" spans="1:88" customFormat="1" ht="51.75" customHeight="1">
      <c r="A17" s="131" t="s">
        <v>992</v>
      </c>
      <c r="B17" s="131" t="s">
        <v>988</v>
      </c>
      <c r="C17" s="132" t="s">
        <v>993</v>
      </c>
      <c r="D17" s="133" t="str">
        <f ca="1">IF(BR17&lt;TODAY(),"Terminé",(IF(BQ17&gt;=TODAY(),"À venir","En cours")))</f>
        <v>En cours</v>
      </c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5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303">
        <f>BR17</f>
        <v>46477.000243055554</v>
      </c>
      <c r="BE17" s="23"/>
      <c r="BF17" s="23"/>
      <c r="BG17" s="23"/>
      <c r="BH17" s="23"/>
      <c r="BI17" s="23"/>
      <c r="BJ17" s="23"/>
      <c r="BK17" s="23"/>
      <c r="BL17" s="8" t="s">
        <v>994</v>
      </c>
      <c r="BM17" s="65" t="s">
        <v>992</v>
      </c>
      <c r="BN17" s="169" t="s">
        <v>687</v>
      </c>
      <c r="BO17" s="174" t="s">
        <v>687</v>
      </c>
      <c r="BP17" s="56" t="s">
        <v>63</v>
      </c>
      <c r="BQ17" s="39">
        <v>45778.000243055554</v>
      </c>
      <c r="BR17" s="39">
        <v>46477.000243055554</v>
      </c>
      <c r="BS17" s="39">
        <f>IF(DAY(BQ17)&lt;=15,DATE(YEAR(BQ17),MONTH(BQ17),1),EOMONTH(BQ17,0))</f>
        <v>45778</v>
      </c>
      <c r="BT17" s="39">
        <f>IF(DAY(BR17)&lt;=15,DATE(YEAR(BR17),MONTH(BR17),1),EOMONTH(BR17,0))</f>
        <v>46477</v>
      </c>
      <c r="BU17" s="30"/>
      <c r="BV17" s="51"/>
      <c r="BW17" s="170" t="s">
        <v>17</v>
      </c>
      <c r="BX17" s="375"/>
      <c r="BY17" s="376"/>
      <c r="BZ17" s="52"/>
      <c r="CA17" s="37">
        <f>CC17-60</f>
        <v>45508.000243055554</v>
      </c>
      <c r="CB17" s="37">
        <f>IF(DAY(CA17)&lt;=15,DATE(YEAR(CA17),MONTH(CA17),1),EOMONTH(CA17,0))</f>
        <v>45505</v>
      </c>
      <c r="CC17" s="37">
        <f>CE17</f>
        <v>45568.000243055554</v>
      </c>
      <c r="CD17" s="37">
        <f>IF(DAY(CC17)&lt;=15,DATE(YEAR(CC17),MONTH(CC17),1),EOMONTH(CC17,0))</f>
        <v>45566</v>
      </c>
      <c r="CE17" s="37">
        <f>CG17-210</f>
        <v>45568.000243055554</v>
      </c>
      <c r="CF17" s="37">
        <f>IF(DAY(CE17)&lt;=15,DATE(YEAR(CE17),MONTH(CE17),1),EOMONTH(CE17,0))</f>
        <v>45566</v>
      </c>
      <c r="CG17" s="37">
        <f>BQ17</f>
        <v>45778.000243055554</v>
      </c>
      <c r="CH17" s="37">
        <f>IF(DAY(CG17)&lt;=15,DATE(YEAR(CG17),MONTH(CG17),1),EOMONTH(CG17,0))</f>
        <v>45778</v>
      </c>
    </row>
    <row r="18" spans="1:88" customFormat="1" ht="57.75" customHeight="1">
      <c r="A18" s="131" t="s">
        <v>995</v>
      </c>
      <c r="B18" s="131" t="s">
        <v>988</v>
      </c>
      <c r="C18" s="132" t="s">
        <v>996</v>
      </c>
      <c r="D18" s="133" t="str">
        <f ca="1">IF(BR18&lt;TODAY(),"Terminé",(IF(BQ18&gt;=TODAY(),"À venir","En cours")))</f>
        <v>En cours</v>
      </c>
      <c r="E18" s="245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303">
        <f>BR18</f>
        <v>46904</v>
      </c>
      <c r="BE18" s="23"/>
      <c r="BF18" s="23"/>
      <c r="BG18" s="23"/>
      <c r="BH18" s="23"/>
      <c r="BI18" s="23"/>
      <c r="BJ18" s="23"/>
      <c r="BK18" s="23"/>
      <c r="BL18" s="8" t="s">
        <v>994</v>
      </c>
      <c r="BM18" s="65" t="s">
        <v>995</v>
      </c>
      <c r="BN18" s="52" t="s">
        <v>708</v>
      </c>
      <c r="BO18" s="14" t="s">
        <v>708</v>
      </c>
      <c r="BP18" s="56" t="s">
        <v>63</v>
      </c>
      <c r="BQ18" s="39">
        <v>45444.000243055554</v>
      </c>
      <c r="BR18" s="39">
        <v>46904</v>
      </c>
      <c r="BS18" s="39">
        <f>IF(DAY(BQ18)&lt;=15,DATE(YEAR(BQ18),MONTH(BQ18),1),EOMONTH(BQ18,0))</f>
        <v>45444</v>
      </c>
      <c r="BT18" s="39">
        <f>IF(DAY(BR18)&lt;=15,DATE(YEAR(BR18),MONTH(BR18),1),EOMONTH(BR18,0))</f>
        <v>46904</v>
      </c>
      <c r="BU18" s="52" t="s">
        <v>2</v>
      </c>
      <c r="BV18" s="51" t="s">
        <v>997</v>
      </c>
      <c r="BW18" s="45"/>
      <c r="BX18" s="375" t="s">
        <v>13</v>
      </c>
      <c r="BY18" s="376" t="s">
        <v>11</v>
      </c>
      <c r="BZ18" s="52" t="s">
        <v>10</v>
      </c>
      <c r="CA18" s="37">
        <f>CC18-60</f>
        <v>45174.000243055554</v>
      </c>
      <c r="CB18" s="37">
        <f>IF(DAY(CA18)&lt;=15,DATE(YEAR(CA18),MONTH(CA18),1),EOMONTH(CA18,0))</f>
        <v>45170</v>
      </c>
      <c r="CC18" s="37">
        <f>CE18</f>
        <v>45234.000243055554</v>
      </c>
      <c r="CD18" s="37">
        <f>IF(DAY(CC18)&lt;=15,DATE(YEAR(CC18),MONTH(CC18),1),EOMONTH(CC18,0))</f>
        <v>45231</v>
      </c>
      <c r="CE18" s="37">
        <f>CG18-210</f>
        <v>45234.000243055554</v>
      </c>
      <c r="CF18" s="37">
        <f>IF(DAY(CE18)&lt;=15,DATE(YEAR(CE18),MONTH(CE18),1),EOMONTH(CE18,0))</f>
        <v>45231</v>
      </c>
      <c r="CG18" s="37">
        <f>BQ18</f>
        <v>45444.000243055554</v>
      </c>
      <c r="CH18" s="37">
        <f>IF(DAY(CG18)&lt;=15,DATE(YEAR(CG18),MONTH(CG18),1),EOMONTH(CG18,0))</f>
        <v>45444</v>
      </c>
    </row>
    <row r="19" spans="1:88" ht="24.75" customHeight="1">
      <c r="A19" s="131" t="s">
        <v>998</v>
      </c>
      <c r="B19" s="131" t="s">
        <v>988</v>
      </c>
      <c r="C19" s="131" t="s">
        <v>999</v>
      </c>
      <c r="D19" s="133" t="str">
        <f t="shared" ref="D19:D23" ca="1" si="28">IF(BR19&lt;TODAY(),"Terminé",(IF(BQ19&gt;=TODAY(),"A venir","En cours")))</f>
        <v>En cours</v>
      </c>
      <c r="E19" s="133" t="str">
        <f t="shared" ref="E19" ca="1" si="29">IF(BS19&lt;TODAY(),"Terminé",(IF(BR19&gt;=TODAY(),"A venir","En cours")))</f>
        <v>Terminé</v>
      </c>
      <c r="F19" s="133" t="str">
        <f t="shared" ref="F19" ca="1" si="30">IF(BT19&lt;TODAY(),"Terminé",(IF(BS19&gt;=TODAY(),"A venir","En cours")))</f>
        <v>En cours</v>
      </c>
      <c r="G19" s="133" t="str">
        <f t="shared" ref="G19" ca="1" si="31">IF(BU19&lt;TODAY(),"Terminé",(IF(BT19&gt;=TODAY(),"A venir","En cours")))</f>
        <v>Terminé</v>
      </c>
      <c r="H19" s="133" t="str">
        <f t="shared" ref="H19" ca="1" si="32">IF(BV19&lt;TODAY(),"Terminé",(IF(BU19&gt;=TODAY(),"A venir","En cours")))</f>
        <v>En cours</v>
      </c>
      <c r="I19" s="133" t="str">
        <f t="shared" ref="I19" ca="1" si="33">IF(BW19&lt;TODAY(),"Terminé",(IF(BV19&gt;=TODAY(),"A venir","En cours")))</f>
        <v>A venir</v>
      </c>
      <c r="J19" s="133" t="str">
        <f t="shared" ref="J19" ca="1" si="34">IF(BX19&lt;TODAY(),"Terminé",(IF(BW19&gt;=TODAY(),"A venir","En cours")))</f>
        <v>Terminé</v>
      </c>
      <c r="K19" s="133" t="str">
        <f t="shared" ref="K19" ca="1" si="35">IF(BY19&lt;TODAY(),"Terminé",(IF(BX19&gt;=TODAY(),"A venir","En cours")))</f>
        <v>Terminé</v>
      </c>
      <c r="L19" s="133" t="str">
        <f t="shared" ref="L19" ca="1" si="36">IF(BZ19&lt;TODAY(),"Terminé",(IF(BY19&gt;=TODAY(),"A venir","En cours")))</f>
        <v>Terminé</v>
      </c>
      <c r="M19" s="133" t="str">
        <f t="shared" ref="M19" ca="1" si="37">IF(CA19&lt;TODAY(),"Terminé",(IF(BZ19&gt;=TODAY(),"A venir","En cours")))</f>
        <v>Terminé</v>
      </c>
      <c r="N19" s="133" t="str">
        <f t="shared" ref="N19" ca="1" si="38">IF(CB19&lt;TODAY(),"Terminé",(IF(CA19&gt;=TODAY(),"A venir","En cours")))</f>
        <v>Terminé</v>
      </c>
      <c r="O19" s="133" t="str">
        <f t="shared" ref="O19" ca="1" si="39">IF(CC19&lt;TODAY(),"Terminé",(IF(CB19&gt;=TODAY(),"A venir","En cours")))</f>
        <v>Terminé</v>
      </c>
      <c r="P19" s="133" t="str">
        <f t="shared" ref="P19" ca="1" si="40">IF(CD19&lt;TODAY(),"Terminé",(IF(CC19&gt;=TODAY(),"A venir","En cours")))</f>
        <v>Terminé</v>
      </c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303">
        <f>BR19</f>
        <v>46690</v>
      </c>
      <c r="BD19" s="142"/>
      <c r="BE19" s="142"/>
      <c r="BF19" s="142"/>
      <c r="BG19" s="142"/>
      <c r="BH19" s="142"/>
      <c r="BI19" s="142"/>
      <c r="BJ19" s="142"/>
      <c r="BK19" s="142"/>
      <c r="BL19" s="8" t="s">
        <v>1000</v>
      </c>
      <c r="BM19" s="65" t="s">
        <v>998</v>
      </c>
      <c r="BN19" s="169" t="s">
        <v>687</v>
      </c>
      <c r="BO19" s="133"/>
      <c r="BP19" s="133"/>
      <c r="BQ19" s="39">
        <v>45230</v>
      </c>
      <c r="BR19" s="39">
        <v>46690</v>
      </c>
      <c r="BS19" s="39">
        <f t="shared" ref="BS19:BS20" si="41">IF(DAY(BQ19)&lt;=15,DATE(YEAR(BQ19),MONTH(BQ19),1),EOMONTH(BQ19,0))</f>
        <v>45230</v>
      </c>
      <c r="BT19" s="39">
        <f t="shared" ref="BT19:BT20" si="42">IF(DAY(BR19)&lt;=15,DATE(YEAR(BR19),MONTH(BR19),1),EOMONTH(BR19,0))</f>
        <v>46691</v>
      </c>
      <c r="BU19" s="133"/>
      <c r="BV19" s="170" t="s">
        <v>1001</v>
      </c>
      <c r="BW19" s="170" t="s">
        <v>14</v>
      </c>
      <c r="BX19" s="174"/>
      <c r="BY19" s="174"/>
      <c r="BZ19" s="174"/>
      <c r="CA19" s="37">
        <f t="shared" ref="CA19:CA20" si="43">CC19-60</f>
        <v>44960</v>
      </c>
      <c r="CB19" s="37">
        <f t="shared" ref="CB19:CB20" si="44">IF(DAY(CA19)&lt;=15,DATE(YEAR(CA19),MONTH(CA19),1),EOMONTH(CA19,0))</f>
        <v>44958</v>
      </c>
      <c r="CC19" s="37">
        <f t="shared" ref="CC19:CC20" si="45">CE19</f>
        <v>45020</v>
      </c>
      <c r="CD19" s="37">
        <f t="shared" ref="CD19:CD20" si="46">IF(DAY(CC19)&lt;=15,DATE(YEAR(CC19),MONTH(CC19),1),EOMONTH(CC19,0))</f>
        <v>45017</v>
      </c>
      <c r="CE19" s="37">
        <f t="shared" ref="CE19:CE20" si="47">CG19-210</f>
        <v>45020</v>
      </c>
      <c r="CF19" s="37">
        <f t="shared" ref="CF19:CF20" si="48">IF(DAY(CE19)&lt;=15,DATE(YEAR(CE19),MONTH(CE19),1),EOMONTH(CE19,0))</f>
        <v>45017</v>
      </c>
      <c r="CG19" s="37">
        <f t="shared" ref="CG19:CG20" si="49">BQ19</f>
        <v>45230</v>
      </c>
      <c r="CH19" s="37">
        <f t="shared" ref="CH19:CH20" si="50">IF(DAY(CG19)&lt;=15,DATE(YEAR(CG19),MONTH(CG19),1),EOMONTH(CG19,0))</f>
        <v>45230</v>
      </c>
    </row>
    <row r="20" spans="1:88" s="28" customFormat="1" ht="33" customHeight="1">
      <c r="A20" s="131" t="s">
        <v>1002</v>
      </c>
      <c r="B20" s="131" t="s">
        <v>687</v>
      </c>
      <c r="C20" s="132" t="s">
        <v>1003</v>
      </c>
      <c r="D20" s="133" t="str">
        <f t="shared" ca="1" si="28"/>
        <v>En cours</v>
      </c>
      <c r="E20" s="245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303">
        <f t="shared" ref="BA20:BA23" si="51">BR20</f>
        <v>47057.000243055554</v>
      </c>
      <c r="BL20" s="8" t="s">
        <v>1002</v>
      </c>
      <c r="BM20" s="8" t="s">
        <v>1002</v>
      </c>
      <c r="BN20" s="169" t="s">
        <v>687</v>
      </c>
      <c r="BO20" s="1"/>
      <c r="BP20" s="56"/>
      <c r="BQ20" s="39">
        <v>45597.000243055554</v>
      </c>
      <c r="BR20" s="11">
        <v>47057.000243055554</v>
      </c>
      <c r="BS20" s="39">
        <f t="shared" si="41"/>
        <v>45597</v>
      </c>
      <c r="BT20" s="39">
        <f t="shared" si="42"/>
        <v>47057</v>
      </c>
      <c r="BU20" s="45"/>
      <c r="BV20" s="52"/>
      <c r="BW20" s="170" t="s">
        <v>17</v>
      </c>
      <c r="BX20" s="375"/>
      <c r="BY20" s="380"/>
      <c r="BZ20" s="52"/>
      <c r="CA20" s="37">
        <f t="shared" si="43"/>
        <v>45327.000243055554</v>
      </c>
      <c r="CB20" s="37">
        <f t="shared" si="44"/>
        <v>45323</v>
      </c>
      <c r="CC20" s="37">
        <f t="shared" si="45"/>
        <v>45387.000243055554</v>
      </c>
      <c r="CD20" s="37">
        <f t="shared" si="46"/>
        <v>45383</v>
      </c>
      <c r="CE20" s="37">
        <f t="shared" si="47"/>
        <v>45387.000243055554</v>
      </c>
      <c r="CF20" s="37">
        <f t="shared" si="48"/>
        <v>45383</v>
      </c>
      <c r="CG20" s="37">
        <f t="shared" si="49"/>
        <v>45597.000243055554</v>
      </c>
      <c r="CH20" s="37">
        <f t="shared" si="50"/>
        <v>45597</v>
      </c>
    </row>
    <row r="21" spans="1:88" s="28" customFormat="1" ht="51.75" customHeight="1">
      <c r="A21" s="131" t="s">
        <v>686</v>
      </c>
      <c r="B21" s="131" t="s">
        <v>687</v>
      </c>
      <c r="C21" s="132" t="s">
        <v>1004</v>
      </c>
      <c r="D21" s="133" t="str">
        <f t="shared" ca="1" si="28"/>
        <v>En cours</v>
      </c>
      <c r="E21" s="139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303">
        <f t="shared" si="51"/>
        <v>47238.000243055554</v>
      </c>
      <c r="BL21" s="8" t="s">
        <v>1005</v>
      </c>
      <c r="BM21" s="58" t="s">
        <v>686</v>
      </c>
      <c r="BN21" s="169" t="s">
        <v>687</v>
      </c>
      <c r="BO21" s="174" t="s">
        <v>687</v>
      </c>
      <c r="BP21" s="208" t="s">
        <v>50</v>
      </c>
      <c r="BQ21" s="39">
        <v>45778.000243055554</v>
      </c>
      <c r="BR21" s="11">
        <v>47238.000243055554</v>
      </c>
      <c r="BS21" s="39">
        <f t="shared" ref="BS21" si="52">IF(DAY(BQ21)&lt;=15,DATE(YEAR(BQ21),MONTH(BQ21),1),EOMONTH(BQ21,0))</f>
        <v>45778</v>
      </c>
      <c r="BT21" s="39">
        <f t="shared" ref="BT21" si="53">IF(DAY(BR21)&lt;=15,DATE(YEAR(BR21),MONTH(BR21),1),EOMONTH(BR21,0))</f>
        <v>47238</v>
      </c>
      <c r="BU21" s="2"/>
      <c r="BV21" s="11"/>
      <c r="BW21" s="170" t="s">
        <v>19</v>
      </c>
      <c r="BX21" s="132"/>
      <c r="BY21" s="52"/>
      <c r="BZ21" s="375"/>
      <c r="CA21" s="37">
        <f t="shared" ref="CA21" si="54">CC21-60</f>
        <v>45508.000243055554</v>
      </c>
      <c r="CB21" s="37">
        <f t="shared" ref="CB21" si="55">IF(DAY(CA21)&lt;=15,DATE(YEAR(CA21),MONTH(CA21),1),EOMONTH(CA21,0))</f>
        <v>45505</v>
      </c>
      <c r="CC21" s="37">
        <f t="shared" ref="CC21" si="56">CE21</f>
        <v>45568.000243055554</v>
      </c>
      <c r="CD21" s="37">
        <f t="shared" ref="CD21" si="57">IF(DAY(CC21)&lt;=15,DATE(YEAR(CC21),MONTH(CC21),1),EOMONTH(CC21,0))</f>
        <v>45566</v>
      </c>
      <c r="CE21" s="37">
        <f t="shared" ref="CE21" si="58">CG21-210</f>
        <v>45568.000243055554</v>
      </c>
      <c r="CF21" s="37">
        <f t="shared" ref="CF21" si="59">IF(DAY(CE21)&lt;=15,DATE(YEAR(CE21),MONTH(CE21),1),EOMONTH(CE21,0))</f>
        <v>45566</v>
      </c>
      <c r="CG21" s="37">
        <f t="shared" ref="CG21" si="60">BQ21</f>
        <v>45778.000243055554</v>
      </c>
      <c r="CH21" s="37">
        <f t="shared" ref="CH21" si="61">IF(DAY(CG21)&lt;=15,DATE(YEAR(CG21),MONTH(CG21),1),EOMONTH(CG21,0))</f>
        <v>45778</v>
      </c>
      <c r="CI21" s="38"/>
      <c r="CJ21" s="38"/>
    </row>
    <row r="22" spans="1:88" s="28" customFormat="1" ht="51.75" customHeight="1">
      <c r="A22" s="131" t="s">
        <v>926</v>
      </c>
      <c r="B22" s="131" t="s">
        <v>593</v>
      </c>
      <c r="C22" s="132" t="s">
        <v>927</v>
      </c>
      <c r="D22" s="133" t="str">
        <f t="shared" ca="1" si="28"/>
        <v>En cours</v>
      </c>
      <c r="E22" s="139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303">
        <f t="shared" si="51"/>
        <v>47229.000243055554</v>
      </c>
      <c r="BL22" s="8" t="s">
        <v>924</v>
      </c>
      <c r="BM22" s="58" t="s">
        <v>926</v>
      </c>
      <c r="BN22" s="169" t="s">
        <v>687</v>
      </c>
      <c r="BO22" s="174"/>
      <c r="BP22" s="56" t="s">
        <v>63</v>
      </c>
      <c r="BQ22" s="39">
        <v>45769.000243055554</v>
      </c>
      <c r="BR22" s="11">
        <v>47229.000243055554</v>
      </c>
      <c r="BS22" s="39">
        <f t="shared" ref="BS22" si="62">IF(DAY(BQ22)&lt;=15,DATE(YEAR(BQ22),MONTH(BQ22),1),EOMONTH(BQ22,0))</f>
        <v>45777</v>
      </c>
      <c r="BT22" s="39">
        <f t="shared" ref="BT22" si="63">IF(DAY(BR22)&lt;=15,DATE(YEAR(BR22),MONTH(BR22),1),EOMONTH(BR22,0))</f>
        <v>47238</v>
      </c>
      <c r="BU22" s="2"/>
      <c r="BV22" s="11"/>
      <c r="BW22" s="170" t="s">
        <v>19</v>
      </c>
      <c r="BX22" s="132"/>
      <c r="BY22" s="52"/>
      <c r="BZ22" s="375"/>
      <c r="CA22" s="37">
        <f t="shared" ref="CA22" si="64">CC22-60</f>
        <v>45499.000243055554</v>
      </c>
      <c r="CB22" s="37">
        <f t="shared" ref="CB22" si="65">IF(DAY(CA22)&lt;=15,DATE(YEAR(CA22),MONTH(CA22),1),EOMONTH(CA22,0))</f>
        <v>45504</v>
      </c>
      <c r="CC22" s="37">
        <f t="shared" ref="CC22" si="66">CE22</f>
        <v>45559.000243055554</v>
      </c>
      <c r="CD22" s="37">
        <f t="shared" ref="CD22" si="67">IF(DAY(CC22)&lt;=15,DATE(YEAR(CC22),MONTH(CC22),1),EOMONTH(CC22,0))</f>
        <v>45565</v>
      </c>
      <c r="CE22" s="37">
        <f t="shared" ref="CE22" si="68">CG22-210</f>
        <v>45559.000243055554</v>
      </c>
      <c r="CF22" s="37">
        <f t="shared" ref="CF22" si="69">IF(DAY(CE22)&lt;=15,DATE(YEAR(CE22),MONTH(CE22),1),EOMONTH(CE22,0))</f>
        <v>45565</v>
      </c>
      <c r="CG22" s="37">
        <f t="shared" ref="CG22" si="70">BQ22</f>
        <v>45769.000243055554</v>
      </c>
      <c r="CH22" s="37">
        <f t="shared" ref="CH22" si="71">IF(DAY(CG22)&lt;=15,DATE(YEAR(CG22),MONTH(CG22),1),EOMONTH(CG22,0))</f>
        <v>45777</v>
      </c>
      <c r="CI22" s="38"/>
      <c r="CJ22" s="38"/>
    </row>
    <row r="23" spans="1:88" s="28" customFormat="1" ht="51.75" customHeight="1">
      <c r="A23" s="131" t="s">
        <v>1006</v>
      </c>
      <c r="B23" s="131" t="s">
        <v>593</v>
      </c>
      <c r="C23" s="132" t="s">
        <v>1007</v>
      </c>
      <c r="D23" s="133" t="str">
        <f t="shared" ca="1" si="28"/>
        <v>En cours</v>
      </c>
      <c r="E23" s="139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303">
        <f t="shared" si="51"/>
        <v>46965.000243055554</v>
      </c>
      <c r="BL23" s="8" t="s">
        <v>1006</v>
      </c>
      <c r="BM23" s="8" t="s">
        <v>1006</v>
      </c>
      <c r="BN23" s="169" t="s">
        <v>687</v>
      </c>
      <c r="BO23" s="174" t="s">
        <v>687</v>
      </c>
      <c r="BP23" s="56" t="s">
        <v>63</v>
      </c>
      <c r="BQ23" s="385">
        <v>45505.000243055554</v>
      </c>
      <c r="BR23" s="385">
        <v>46965.000243055554</v>
      </c>
      <c r="BS23" s="39">
        <f t="shared" ref="BS23" si="72">IF(DAY(BQ23)&lt;=15,DATE(YEAR(BQ23),MONTH(BQ23),1),EOMONTH(BQ23,0))</f>
        <v>45505</v>
      </c>
      <c r="BT23" s="39">
        <f t="shared" ref="BT23" si="73">IF(DAY(BR23)&lt;=15,DATE(YEAR(BR23),MONTH(BR23),1),EOMONTH(BR23,0))</f>
        <v>46965</v>
      </c>
      <c r="BU23" s="2"/>
      <c r="BV23" s="11"/>
      <c r="BW23" s="170" t="s">
        <v>19</v>
      </c>
      <c r="BX23" s="132"/>
      <c r="BY23" s="52"/>
      <c r="BZ23" s="375"/>
      <c r="CA23" s="37">
        <f t="shared" ref="CA23" si="74">CC23-60</f>
        <v>45235.000243055554</v>
      </c>
      <c r="CB23" s="37">
        <f t="shared" ref="CB23" si="75">IF(DAY(CA23)&lt;=15,DATE(YEAR(CA23),MONTH(CA23),1),EOMONTH(CA23,0))</f>
        <v>45231</v>
      </c>
      <c r="CC23" s="37">
        <f t="shared" ref="CC23" si="76">CE23</f>
        <v>45295.000243055554</v>
      </c>
      <c r="CD23" s="37">
        <f t="shared" ref="CD23:CD24" si="77">IF(DAY(CC23)&lt;=15,DATE(YEAR(CC23),MONTH(CC23),1),EOMONTH(CC23,0))</f>
        <v>45292</v>
      </c>
      <c r="CE23" s="37">
        <f t="shared" ref="CE23" si="78">CG23-210</f>
        <v>45295.000243055554</v>
      </c>
      <c r="CF23" s="37">
        <f t="shared" ref="CF23:CF24" si="79">IF(DAY(CE23)&lt;=15,DATE(YEAR(CE23),MONTH(CE23),1),EOMONTH(CE23,0))</f>
        <v>45292</v>
      </c>
      <c r="CG23" s="37">
        <f t="shared" ref="CG23" si="80">BQ23</f>
        <v>45505.000243055554</v>
      </c>
      <c r="CH23" s="37">
        <f t="shared" ref="CH23:CH24" si="81">IF(DAY(CG23)&lt;=15,DATE(YEAR(CG23),MONTH(CG23),1),EOMONTH(CG23,0))</f>
        <v>45505</v>
      </c>
      <c r="CI23" s="38"/>
      <c r="CJ23" s="38"/>
    </row>
    <row r="24" spans="1:88" s="28" customFormat="1" ht="31" customHeight="1">
      <c r="A24" s="308" t="s">
        <v>878</v>
      </c>
      <c r="B24" s="308" t="s">
        <v>593</v>
      </c>
      <c r="C24" s="308" t="s">
        <v>879</v>
      </c>
      <c r="D24" s="133" t="str">
        <f ca="1">IF(BT24&lt;TODAY(),"Terminé",(IF(BS24&gt;=TODAY(),"A venir","En cours")))</f>
        <v>En cours</v>
      </c>
      <c r="E24" s="139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246"/>
      <c r="R24" s="246"/>
      <c r="S24" s="246"/>
      <c r="T24" s="246"/>
      <c r="U24" s="246"/>
      <c r="V24" s="246"/>
      <c r="W24" s="246"/>
      <c r="X24" s="246"/>
      <c r="Y24" s="246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6"/>
      <c r="AM24" s="246"/>
      <c r="AN24" s="246"/>
      <c r="AO24" s="246"/>
      <c r="AP24" s="246"/>
      <c r="AQ24" s="246"/>
      <c r="AR24" s="246"/>
      <c r="AS24" s="246"/>
      <c r="AT24" s="246"/>
      <c r="AU24" s="246"/>
      <c r="AV24" s="246"/>
      <c r="AW24" s="246"/>
      <c r="AX24" s="246"/>
      <c r="AY24" s="246"/>
      <c r="AZ24" s="246"/>
      <c r="BA24" s="303">
        <f t="shared" ref="BA24" si="82">BT24</f>
        <v>47216.000243055554</v>
      </c>
      <c r="BL24" s="146"/>
      <c r="BM24" s="149"/>
      <c r="BN24" s="221" t="s">
        <v>880</v>
      </c>
      <c r="BO24" s="174" t="s">
        <v>878</v>
      </c>
      <c r="BP24" s="181" t="s">
        <v>830</v>
      </c>
      <c r="BQ24" s="28" t="s">
        <v>687</v>
      </c>
      <c r="BR24" s="172" t="s">
        <v>50</v>
      </c>
      <c r="BS24" s="385">
        <v>45756.000243055554</v>
      </c>
      <c r="BT24" s="385">
        <v>47216.000243055554</v>
      </c>
      <c r="BU24" s="213">
        <f t="shared" ref="BU24:BV24" si="83">IF(DAY(BS24)&lt;=15,DATE(YEAR(BS24),MONTH(BS24),1),EOMONTH(BS24,0))</f>
        <v>45748</v>
      </c>
      <c r="BV24" s="213">
        <f t="shared" si="83"/>
        <v>47209</v>
      </c>
      <c r="BW24" s="170" t="s">
        <v>19</v>
      </c>
      <c r="BX24" s="132"/>
      <c r="BY24" s="170" t="s">
        <v>19</v>
      </c>
      <c r="BZ24" s="375"/>
      <c r="CA24" s="37"/>
      <c r="CB24" s="37"/>
      <c r="CC24" s="222">
        <f t="shared" ref="CC24" si="84">CE24-320</f>
        <v>45256.000243055554</v>
      </c>
      <c r="CD24" s="222">
        <f t="shared" si="77"/>
        <v>45260</v>
      </c>
      <c r="CE24" s="222">
        <f t="shared" ref="CE24" si="85">CG24</f>
        <v>45576.000243055554</v>
      </c>
      <c r="CF24" s="222">
        <f t="shared" si="79"/>
        <v>45566</v>
      </c>
      <c r="CG24" s="222">
        <f>CI24-180</f>
        <v>45576.000243055554</v>
      </c>
      <c r="CH24" s="222">
        <f t="shared" si="81"/>
        <v>45566</v>
      </c>
      <c r="CI24" s="222">
        <f t="shared" ref="CI24" si="86">BS24</f>
        <v>45756.000243055554</v>
      </c>
      <c r="CJ24" s="222">
        <f t="shared" ref="CJ24" si="87">IF(DAY(CI24)&lt;=15,DATE(YEAR(CI24),MONTH(CI24),1),EOMONTH(CI24,0))</f>
        <v>45748</v>
      </c>
    </row>
  </sheetData>
  <sheetProtection algorithmName="SHA-512" hashValue="JFozB8bVJ/KsmSvyN62qmYOlMImrds46mSjR58hXhQs1Ked2wRB+rAfmpw8Ocf4HI/szjOTATqb6/vAPVYstQw==" saltValue="RXwpeluIKmZDHqeFBUaMYA==" spinCount="100000" sheet="1" autoFilter="0"/>
  <autoFilter ref="A6:D6" xr:uid="{C42961AA-8D60-4BDB-B8B4-71D45CA2EB6B}"/>
  <mergeCells count="5">
    <mergeCell ref="A4:B4"/>
    <mergeCell ref="E5:P5"/>
    <mergeCell ref="Q5:AB5"/>
    <mergeCell ref="AC5:AN5"/>
    <mergeCell ref="AO5:AZ5"/>
  </mergeCells>
  <conditionalFormatting sqref="C2">
    <cfRule type="expression" dxfId="44" priority="57">
      <formula>AND(BV$6&gt;=#REF!,BV$6&lt;=#REF!)</formula>
    </cfRule>
    <cfRule type="expression" dxfId="43" priority="58">
      <formula>AND(BV$6&gt;=#REF!,BV$6&lt;=#REF!)</formula>
    </cfRule>
    <cfRule type="expression" dxfId="42" priority="59">
      <formula>AND(BV$6&gt;=#REF!,BV$6&lt;=#REF!)</formula>
    </cfRule>
    <cfRule type="expression" dxfId="41" priority="60">
      <formula>AND(BV$6&gt;=#REF!,BV$6&lt;=#REF!)</formula>
    </cfRule>
  </conditionalFormatting>
  <conditionalFormatting sqref="D1:D5 D25:D1048576">
    <cfRule type="containsText" dxfId="40" priority="64" operator="containsText" text="A venir">
      <formula>NOT(ISERROR(SEARCH("A venir",D1)))</formula>
    </cfRule>
  </conditionalFormatting>
  <conditionalFormatting sqref="D1:D1048576">
    <cfRule type="containsText" dxfId="39" priority="12" operator="containsText" text="Term">
      <formula>NOT(ISERROR(SEARCH("Term",D1)))</formula>
    </cfRule>
  </conditionalFormatting>
  <conditionalFormatting sqref="D7:D23 E19:AZ19 BO19:BP19 BU19">
    <cfRule type="containsText" dxfId="38" priority="853" operator="containsText" text="En cours">
      <formula>NOT(ISERROR(SEARCH("En cours",D7)))</formula>
    </cfRule>
    <cfRule type="expression" dxfId="37" priority="854">
      <formula>AND(D$6&gt;=$CB7,D$6&lt;=$CD7)</formula>
    </cfRule>
  </conditionalFormatting>
  <conditionalFormatting sqref="D24">
    <cfRule type="containsText" dxfId="36" priority="5" operator="containsText" text="Term">
      <formula>NOT(ISERROR(SEARCH("Term",D24)))</formula>
    </cfRule>
    <cfRule type="containsText" dxfId="35" priority="5" operator="containsText" text="À venir">
      <formula>NOT(ISERROR(SEARCH("À venir",D24)))</formula>
    </cfRule>
    <cfRule type="containsText" dxfId="34" priority="5" operator="containsText" text="En cours">
      <formula>NOT(ISERROR(SEARCH("En cours",D24)))</formula>
    </cfRule>
    <cfRule type="expression" dxfId="33" priority="5">
      <formula>AND(D$6&gt;=$CB24,D$6&lt;=$CD24)</formula>
    </cfRule>
    <cfRule type="containsText" dxfId="32" priority="11" operator="containsText" text="À venir">
      <formula>NOT(ISERROR(SEARCH("À venir",D24)))</formula>
    </cfRule>
    <cfRule type="expression" dxfId="31" priority="858">
      <formula>AND(D$6&gt;=#REF!,D$6&lt;=#REF!)</formula>
    </cfRule>
    <cfRule type="expression" dxfId="30" priority="858">
      <formula>AND(D$6&gt;=$CF24,D$6&lt;=$CH24)</formula>
    </cfRule>
  </conditionalFormatting>
  <conditionalFormatting sqref="D7:AZ20 BO19:BP19 BU19 D21:D23 Q21:AZ23">
    <cfRule type="expression" dxfId="29" priority="855">
      <formula>AND(D$6&gt;=$BS7,D$6&lt;=$BT7)</formula>
    </cfRule>
    <cfRule type="expression" dxfId="28" priority="856">
      <formula>AND(D$6&gt;=$CF7,D$6&lt;=$CH7)</formula>
    </cfRule>
  </conditionalFormatting>
  <conditionalFormatting sqref="E21:P23">
    <cfRule type="expression" dxfId="27" priority="13">
      <formula>AND(E$6&gt;=$BU21,E$6&lt;=$BV21)</formula>
    </cfRule>
    <cfRule type="expression" dxfId="26" priority="14">
      <formula>AND(E$6&gt;=$CH21,E$6&lt;=$CJ21)</formula>
    </cfRule>
    <cfRule type="expression" dxfId="25" priority="15">
      <formula>AND(E$6&gt;=$CD21,E$6&lt;=$CF21)</formula>
    </cfRule>
  </conditionalFormatting>
  <conditionalFormatting sqref="E7:AZ18 Q19:AZ19 E20:AZ20 Q21:AZ23">
    <cfRule type="expression" dxfId="24" priority="857">
      <formula>AND(E$6&gt;=$CB7,E$6&lt;=$CD7)</formula>
    </cfRule>
  </conditionalFormatting>
  <conditionalFormatting sqref="E19:AZ19 BO19:BP19 BU19 D6:D23">
    <cfRule type="containsText" dxfId="23" priority="52" operator="containsText" text="À venir">
      <formula>NOT(ISERROR(SEARCH("À venir",D6)))</formula>
    </cfRule>
  </conditionalFormatting>
  <conditionalFormatting sqref="E19:AZ19 BO19:BP19 BU19">
    <cfRule type="containsText" dxfId="22" priority="51" operator="containsText" text="Term">
      <formula>NOT(ISERROR(SEARCH("Term",E19)))</formula>
    </cfRule>
  </conditionalFormatting>
  <conditionalFormatting sqref="E24:AZ24">
    <cfRule type="expression" dxfId="21" priority="6">
      <formula>AND(E$6&gt;=$BU24,E$6&lt;=$BV24)</formula>
    </cfRule>
    <cfRule type="expression" dxfId="20" priority="7">
      <formula>AND(E$6&gt;=$CH24,E$6&lt;=$CJ24)</formula>
    </cfRule>
    <cfRule type="expression" dxfId="19" priority="8">
      <formula>AND(E$6&gt;=$CD24,E$6&lt;=$CF24)</formula>
    </cfRule>
  </conditionalFormatting>
  <conditionalFormatting sqref="BN24">
    <cfRule type="duplicateValues" dxfId="18" priority="1"/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6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356CE2C-A83D-4608-A2AB-7EA73CE774F5}">
          <x14:formula1>
            <xm:f>Feuil1!$B$7:$B$9</xm:f>
          </x14:formula1>
          <xm:sqref>BX20 BX7:BX18 BZ24</xm:sqref>
        </x14:dataValidation>
        <x14:dataValidation type="list" allowBlank="1" showInputMessage="1" showErrorMessage="1" xr:uid="{9A70A4A2-A960-4D00-9EA8-B7A63A93E812}">
          <x14:formula1>
            <xm:f>Feuil1!$D$7:$D$8</xm:f>
          </x14:formula1>
          <xm:sqref>BY20:BZ20 BY7:BY18 CA24:CB24</xm:sqref>
        </x14:dataValidation>
        <x14:dataValidation type="list" allowBlank="1" showInputMessage="1" showErrorMessage="1" xr:uid="{DF703C3A-C6DC-45DD-ABA2-0261106EB6F1}">
          <x14:formula1>
            <xm:f>Feuil1!$A$1:$A$3</xm:f>
          </x14:formula1>
          <xm:sqref>BU20 BW24</xm:sqref>
        </x14:dataValidation>
        <x14:dataValidation type="list" allowBlank="1" showInputMessage="1" showErrorMessage="1" xr:uid="{DAE1F9B6-B9F4-48D8-B138-1CA21FC138B4}">
          <x14:formula1>
            <xm:f>Feuil1!$A$7:$A$13</xm:f>
          </x14:formula1>
          <xm:sqref>BY24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E953E-00D4-4A13-8A66-FDF399B28B7F}">
  <sheetPr codeName="Feuil5">
    <pageSetUpPr fitToPage="1"/>
  </sheetPr>
  <dimension ref="A1:CJ36"/>
  <sheetViews>
    <sheetView showGridLines="0" zoomScale="60" zoomScaleNormal="60" workbookViewId="0">
      <pane xSplit="4" ySplit="6" topLeftCell="Q25" activePane="bottomRight" state="frozen"/>
      <selection pane="topRight" activeCell="D6" sqref="D6"/>
      <selection pane="bottomLeft" activeCell="D6" sqref="D6"/>
      <selection pane="bottomRight" activeCell="AA21" sqref="AA21"/>
    </sheetView>
  </sheetViews>
  <sheetFormatPr baseColWidth="10" defaultColWidth="15.453125" defaultRowHeight="14.5"/>
  <cols>
    <col min="1" max="1" width="26.81640625" style="63" bestFit="1" customWidth="1"/>
    <col min="2" max="2" width="24.453125" style="7" customWidth="1"/>
    <col min="3" max="3" width="57" style="7" customWidth="1"/>
    <col min="4" max="4" width="11.1796875" style="23" bestFit="1" customWidth="1"/>
    <col min="5" max="16" width="3.453125" style="36" hidden="1" customWidth="1"/>
    <col min="17" max="18" width="3.453125" style="36" customWidth="1"/>
    <col min="19" max="19" width="4" style="36" customWidth="1"/>
    <col min="20" max="52" width="3.453125" style="36" customWidth="1"/>
    <col min="53" max="53" width="15.26953125" style="6" customWidth="1"/>
    <col min="54" max="63" width="15.453125" style="23" customWidth="1"/>
    <col min="64" max="64" width="21" style="23" customWidth="1"/>
    <col min="65" max="65" width="15.453125" style="23" customWidth="1"/>
    <col min="66" max="66" width="18" style="23" hidden="1" customWidth="1"/>
    <col min="67" max="75" width="15.453125" style="23" hidden="1" customWidth="1"/>
    <col min="76" max="76" width="61" style="323" hidden="1" customWidth="1"/>
    <col min="77" max="77" width="34.81640625" style="23" hidden="1" customWidth="1"/>
    <col min="78" max="78" width="35" style="23" hidden="1" customWidth="1"/>
    <col min="79" max="79" width="33.26953125" style="23" hidden="1" customWidth="1"/>
    <col min="80" max="80" width="26.1796875" style="23" hidden="1" customWidth="1"/>
    <col min="81" max="88" width="15.453125" style="23" hidden="1" customWidth="1"/>
    <col min="89" max="89" width="15.453125" style="23" customWidth="1"/>
    <col min="90" max="16384" width="15.453125" style="23"/>
  </cols>
  <sheetData>
    <row r="1" spans="1:88" hidden="1">
      <c r="E1" s="36">
        <f t="shared" ref="E1:AN1" si="0">VALUE(YEAR(E6)&amp;TEXT(MONTH(E6),"00"))</f>
        <v>202401</v>
      </c>
      <c r="F1" s="36">
        <f t="shared" si="0"/>
        <v>202402</v>
      </c>
      <c r="G1" s="36">
        <f t="shared" si="0"/>
        <v>202403</v>
      </c>
      <c r="H1" s="36">
        <f t="shared" si="0"/>
        <v>202404</v>
      </c>
      <c r="I1" s="36">
        <f t="shared" si="0"/>
        <v>202405</v>
      </c>
      <c r="J1" s="36">
        <f t="shared" si="0"/>
        <v>202406</v>
      </c>
      <c r="K1" s="36">
        <f t="shared" si="0"/>
        <v>202407</v>
      </c>
      <c r="L1" s="36">
        <f t="shared" si="0"/>
        <v>202408</v>
      </c>
      <c r="M1" s="36">
        <f t="shared" si="0"/>
        <v>202409</v>
      </c>
      <c r="N1" s="36">
        <f t="shared" si="0"/>
        <v>202410</v>
      </c>
      <c r="O1" s="36">
        <f t="shared" si="0"/>
        <v>202411</v>
      </c>
      <c r="P1" s="36">
        <f t="shared" si="0"/>
        <v>202412</v>
      </c>
      <c r="Q1" s="251">
        <f t="shared" si="0"/>
        <v>202501</v>
      </c>
      <c r="R1" s="251">
        <f t="shared" si="0"/>
        <v>202502</v>
      </c>
      <c r="S1" s="251">
        <f t="shared" si="0"/>
        <v>202503</v>
      </c>
      <c r="T1" s="251">
        <f t="shared" si="0"/>
        <v>202504</v>
      </c>
      <c r="U1" s="251">
        <f t="shared" si="0"/>
        <v>202505</v>
      </c>
      <c r="V1" s="251">
        <f t="shared" si="0"/>
        <v>202506</v>
      </c>
      <c r="W1" s="251">
        <f t="shared" si="0"/>
        <v>202507</v>
      </c>
      <c r="X1" s="251">
        <f t="shared" si="0"/>
        <v>202508</v>
      </c>
      <c r="Y1" s="251">
        <f t="shared" si="0"/>
        <v>202509</v>
      </c>
      <c r="Z1" s="251">
        <f t="shared" si="0"/>
        <v>202510</v>
      </c>
      <c r="AA1" s="251">
        <f t="shared" si="0"/>
        <v>202511</v>
      </c>
      <c r="AB1" s="251">
        <f t="shared" si="0"/>
        <v>202512</v>
      </c>
      <c r="AC1" s="251">
        <f t="shared" si="0"/>
        <v>202601</v>
      </c>
      <c r="AD1" s="251">
        <f t="shared" si="0"/>
        <v>202602</v>
      </c>
      <c r="AE1" s="251">
        <f t="shared" si="0"/>
        <v>202603</v>
      </c>
      <c r="AF1" s="251">
        <f t="shared" si="0"/>
        <v>202604</v>
      </c>
      <c r="AG1" s="251">
        <f t="shared" si="0"/>
        <v>202605</v>
      </c>
      <c r="AH1" s="251">
        <f t="shared" si="0"/>
        <v>202606</v>
      </c>
      <c r="AI1" s="251">
        <f t="shared" si="0"/>
        <v>202607</v>
      </c>
      <c r="AJ1" s="251">
        <f t="shared" si="0"/>
        <v>202608</v>
      </c>
      <c r="AK1" s="251">
        <f t="shared" si="0"/>
        <v>202609</v>
      </c>
      <c r="AL1" s="251">
        <f t="shared" si="0"/>
        <v>202610</v>
      </c>
      <c r="AM1" s="251">
        <f t="shared" si="0"/>
        <v>202611</v>
      </c>
      <c r="AN1" s="251">
        <f t="shared" si="0"/>
        <v>202612</v>
      </c>
      <c r="AO1" s="251"/>
      <c r="AP1" s="251"/>
      <c r="AQ1" s="251"/>
      <c r="AR1" s="251"/>
      <c r="AS1" s="251"/>
      <c r="AT1" s="251"/>
      <c r="AU1" s="251"/>
      <c r="AV1" s="251"/>
      <c r="AW1" s="251"/>
      <c r="AX1" s="251"/>
      <c r="AY1" s="251"/>
      <c r="AZ1" s="251"/>
    </row>
    <row r="2" spans="1:88" ht="22" customHeight="1">
      <c r="A2" s="64"/>
      <c r="B2" s="53"/>
      <c r="C2" s="228" t="s">
        <v>20</v>
      </c>
    </row>
    <row r="3" spans="1:88" ht="22" customHeight="1">
      <c r="A3" s="64"/>
      <c r="B3" s="54"/>
      <c r="C3" s="230" t="s">
        <v>21</v>
      </c>
    </row>
    <row r="4" spans="1:88" ht="22" customHeight="1">
      <c r="A4" s="405" t="s">
        <v>1008</v>
      </c>
      <c r="B4" s="405"/>
      <c r="C4" s="231" t="s">
        <v>23</v>
      </c>
    </row>
    <row r="5" spans="1:88" ht="34.5" customHeight="1">
      <c r="A5" s="300"/>
      <c r="B5" s="301"/>
      <c r="C5" s="143"/>
      <c r="D5" s="144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1">
        <v>2027</v>
      </c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A5" s="146"/>
    </row>
    <row r="6" spans="1:88" s="93" customFormat="1" ht="45" customHeight="1">
      <c r="A6" s="129" t="s">
        <v>24</v>
      </c>
      <c r="B6" s="129" t="s">
        <v>25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N6" s="78" t="s">
        <v>29</v>
      </c>
      <c r="BO6" s="79" t="s">
        <v>30</v>
      </c>
      <c r="BP6" s="88" t="s">
        <v>265</v>
      </c>
      <c r="BQ6" s="82" t="s">
        <v>32</v>
      </c>
      <c r="BR6" s="80" t="s">
        <v>33</v>
      </c>
      <c r="BS6" s="83" t="s">
        <v>34</v>
      </c>
      <c r="BT6" s="83" t="s">
        <v>28</v>
      </c>
      <c r="BU6" s="84" t="s">
        <v>35</v>
      </c>
      <c r="BV6" s="85" t="s">
        <v>36</v>
      </c>
      <c r="BW6" s="87" t="s">
        <v>37</v>
      </c>
      <c r="BX6" s="88" t="s">
        <v>38</v>
      </c>
      <c r="BY6" s="316" t="s">
        <v>6</v>
      </c>
      <c r="BZ6" s="377" t="s">
        <v>7</v>
      </c>
      <c r="CA6" s="377" t="s">
        <v>8</v>
      </c>
      <c r="CB6" s="88" t="s">
        <v>39</v>
      </c>
      <c r="CC6" s="117" t="s">
        <v>40</v>
      </c>
      <c r="CD6" s="118" t="s">
        <v>41</v>
      </c>
      <c r="CE6" s="119" t="s">
        <v>42</v>
      </c>
      <c r="CF6" s="118" t="s">
        <v>41</v>
      </c>
      <c r="CG6" s="120" t="s">
        <v>43</v>
      </c>
      <c r="CH6" s="118" t="s">
        <v>41</v>
      </c>
      <c r="CI6" s="120" t="s">
        <v>44</v>
      </c>
      <c r="CJ6" s="118" t="s">
        <v>41</v>
      </c>
    </row>
    <row r="7" spans="1:88" ht="28" customHeight="1">
      <c r="A7" s="131" t="s">
        <v>1009</v>
      </c>
      <c r="B7" s="131" t="s">
        <v>1010</v>
      </c>
      <c r="C7" s="132" t="s">
        <v>1011</v>
      </c>
      <c r="D7" s="133" t="str">
        <f t="shared" ref="D7:D36" ca="1" si="1">IF(BT7&lt;TODAY(),"Terminé",(IF(BS7&gt;=TODAY(),"À venir","En cours")))</f>
        <v>En cours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303">
        <f t="shared" ref="BA7:BA35" si="2">BT7</f>
        <v>46904</v>
      </c>
      <c r="BL7" s="386"/>
      <c r="BN7" s="8" t="s">
        <v>1012</v>
      </c>
      <c r="BO7" s="65" t="s">
        <v>1009</v>
      </c>
      <c r="BP7" s="52" t="s">
        <v>613</v>
      </c>
      <c r="BQ7" s="14" t="s">
        <v>613</v>
      </c>
      <c r="BR7" s="56" t="s">
        <v>63</v>
      </c>
      <c r="BS7" s="39">
        <v>45444</v>
      </c>
      <c r="BT7" s="39">
        <v>46904</v>
      </c>
      <c r="BU7" s="39">
        <f t="shared" ref="BU7:BU34" si="3">IF(DAY(BS7)&lt;=15,DATE(YEAR(BS7),MONTH(BS7),1),EOMONTH(BS7,0))</f>
        <v>45444</v>
      </c>
      <c r="BV7" s="39">
        <f t="shared" ref="BV7:BV34" si="4">IF(DAY(BT7)&lt;=15,DATE(YEAR(BT7),MONTH(BT7),1),EOMONTH(BT7,0))</f>
        <v>46904</v>
      </c>
      <c r="BW7" s="52" t="s">
        <v>2</v>
      </c>
      <c r="BX7" s="51" t="s">
        <v>1013</v>
      </c>
      <c r="BY7" s="45"/>
      <c r="BZ7" s="375" t="s">
        <v>13</v>
      </c>
      <c r="CA7" s="376"/>
      <c r="CB7" s="52" t="s">
        <v>10</v>
      </c>
      <c r="CC7" s="37">
        <f>CE7-60</f>
        <v>45174</v>
      </c>
      <c r="CD7" s="37">
        <f t="shared" ref="CD7:CD32" si="5">IF(DAY(CC7)&lt;=15,DATE(YEAR(CC7),MONTH(CC7),1),EOMONTH(CC7,0))</f>
        <v>45170</v>
      </c>
      <c r="CE7" s="37">
        <f t="shared" ref="CE7:CE32" si="6">CG7</f>
        <v>45234</v>
      </c>
      <c r="CF7" s="37">
        <f t="shared" ref="CF7:CF32" si="7">IF(DAY(CE7)&lt;=15,DATE(YEAR(CE7),MONTH(CE7),1),EOMONTH(CE7,0))</f>
        <v>45231</v>
      </c>
      <c r="CG7" s="37">
        <f t="shared" ref="CG7:CG18" si="8">CI7-210</f>
        <v>45234</v>
      </c>
      <c r="CH7" s="37">
        <f t="shared" ref="CH7:CH32" si="9">IF(DAY(CG7)&lt;=15,DATE(YEAR(CG7),MONTH(CG7),1),EOMONTH(CG7,0))</f>
        <v>45231</v>
      </c>
      <c r="CI7" s="37">
        <f t="shared" ref="CI7:CI32" si="10">BS7</f>
        <v>45444</v>
      </c>
      <c r="CJ7" s="37">
        <f t="shared" ref="CJ7:CJ32" si="11">IF(DAY(CI7)&lt;=15,DATE(YEAR(CI7),MONTH(CI7),1),EOMONTH(CI7,0))</f>
        <v>45444</v>
      </c>
    </row>
    <row r="8" spans="1:88" ht="28" customHeight="1">
      <c r="A8" s="131" t="s">
        <v>1014</v>
      </c>
      <c r="B8" s="131" t="s">
        <v>1010</v>
      </c>
      <c r="C8" s="132" t="s">
        <v>1015</v>
      </c>
      <c r="D8" s="133" t="str">
        <f t="shared" ca="1" si="1"/>
        <v>En cours</v>
      </c>
      <c r="E8" s="245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303">
        <f t="shared" si="2"/>
        <v>47238</v>
      </c>
      <c r="BL8" s="386"/>
      <c r="BN8" s="8" t="s">
        <v>1016</v>
      </c>
      <c r="BO8" s="65" t="s">
        <v>1014</v>
      </c>
      <c r="BP8" s="52" t="s">
        <v>613</v>
      </c>
      <c r="BQ8" s="14" t="s">
        <v>613</v>
      </c>
      <c r="BR8" s="14" t="s">
        <v>63</v>
      </c>
      <c r="BS8" s="39">
        <v>45778</v>
      </c>
      <c r="BT8" s="39">
        <f>BS8+1460</f>
        <v>47238</v>
      </c>
      <c r="BU8" s="39">
        <f t="shared" si="3"/>
        <v>45778</v>
      </c>
      <c r="BV8" s="39">
        <f t="shared" si="4"/>
        <v>47238</v>
      </c>
      <c r="BW8" s="52" t="s">
        <v>2</v>
      </c>
      <c r="BX8" s="51" t="s">
        <v>1017</v>
      </c>
      <c r="BY8" s="45"/>
      <c r="BZ8" s="375" t="s">
        <v>13</v>
      </c>
      <c r="CA8" s="376"/>
      <c r="CB8" s="52"/>
      <c r="CC8" s="37">
        <f>CE8-180</f>
        <v>45388</v>
      </c>
      <c r="CD8" s="37">
        <f t="shared" si="5"/>
        <v>45383</v>
      </c>
      <c r="CE8" s="37">
        <f t="shared" si="6"/>
        <v>45568</v>
      </c>
      <c r="CF8" s="37">
        <f t="shared" si="7"/>
        <v>45566</v>
      </c>
      <c r="CG8" s="37">
        <f t="shared" si="8"/>
        <v>45568</v>
      </c>
      <c r="CH8" s="37">
        <f t="shared" si="9"/>
        <v>45566</v>
      </c>
      <c r="CI8" s="37">
        <f t="shared" si="10"/>
        <v>45778</v>
      </c>
      <c r="CJ8" s="37">
        <f t="shared" si="11"/>
        <v>45778</v>
      </c>
    </row>
    <row r="9" spans="1:88" ht="28" customHeight="1">
      <c r="A9" s="131" t="s">
        <v>1018</v>
      </c>
      <c r="B9" s="131" t="s">
        <v>1019</v>
      </c>
      <c r="C9" s="132" t="s">
        <v>1020</v>
      </c>
      <c r="D9" s="133" t="str">
        <f t="shared" ca="1" si="1"/>
        <v>En cours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303">
        <f t="shared" si="2"/>
        <v>46752</v>
      </c>
      <c r="BL9" s="386"/>
      <c r="BN9" s="8" t="s">
        <v>1021</v>
      </c>
      <c r="BO9" s="65" t="s">
        <v>1018</v>
      </c>
      <c r="BP9" s="52" t="s">
        <v>613</v>
      </c>
      <c r="BQ9" s="14" t="s">
        <v>613</v>
      </c>
      <c r="BR9" s="14" t="s">
        <v>63</v>
      </c>
      <c r="BS9" s="39">
        <v>45292</v>
      </c>
      <c r="BT9" s="39">
        <v>46752</v>
      </c>
      <c r="BU9" s="39">
        <f t="shared" si="3"/>
        <v>45292</v>
      </c>
      <c r="BV9" s="39">
        <f t="shared" si="4"/>
        <v>46752</v>
      </c>
      <c r="BW9" s="52" t="s">
        <v>0</v>
      </c>
      <c r="BX9" s="51" t="s">
        <v>1022</v>
      </c>
      <c r="BY9" s="45" t="s">
        <v>17</v>
      </c>
      <c r="BZ9" s="375" t="s">
        <v>10</v>
      </c>
      <c r="CA9" s="376"/>
      <c r="CB9" s="52"/>
      <c r="CC9" s="37">
        <f t="shared" ref="CC9:CC15" si="12">CE9-60</f>
        <v>45022</v>
      </c>
      <c r="CD9" s="37">
        <f t="shared" si="5"/>
        <v>45017</v>
      </c>
      <c r="CE9" s="37">
        <f t="shared" si="6"/>
        <v>45082</v>
      </c>
      <c r="CF9" s="37">
        <f t="shared" si="7"/>
        <v>45078</v>
      </c>
      <c r="CG9" s="37">
        <f t="shared" si="8"/>
        <v>45082</v>
      </c>
      <c r="CH9" s="37">
        <f t="shared" si="9"/>
        <v>45078</v>
      </c>
      <c r="CI9" s="37">
        <f t="shared" si="10"/>
        <v>45292</v>
      </c>
      <c r="CJ9" s="37">
        <f t="shared" si="11"/>
        <v>45292</v>
      </c>
    </row>
    <row r="10" spans="1:88" ht="28" customHeight="1">
      <c r="A10" s="131" t="s">
        <v>1023</v>
      </c>
      <c r="B10" s="131" t="s">
        <v>1024</v>
      </c>
      <c r="C10" s="132" t="s">
        <v>1025</v>
      </c>
      <c r="D10" s="133" t="str">
        <f t="shared" ca="1" si="1"/>
        <v>En cours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2"/>
        <v>46843</v>
      </c>
      <c r="BL10" s="386"/>
      <c r="BN10" s="8" t="s">
        <v>1026</v>
      </c>
      <c r="BO10" s="65" t="s">
        <v>1023</v>
      </c>
      <c r="BP10" s="52" t="s">
        <v>708</v>
      </c>
      <c r="BQ10" s="14" t="s">
        <v>708</v>
      </c>
      <c r="BR10" s="14" t="s">
        <v>63</v>
      </c>
      <c r="BS10" s="39">
        <v>45383</v>
      </c>
      <c r="BT10" s="39">
        <v>46843</v>
      </c>
      <c r="BU10" s="39">
        <f t="shared" si="3"/>
        <v>45383</v>
      </c>
      <c r="BV10" s="39">
        <f t="shared" si="4"/>
        <v>46843</v>
      </c>
      <c r="BW10" s="52" t="s">
        <v>697</v>
      </c>
      <c r="BX10" s="51" t="s">
        <v>1027</v>
      </c>
      <c r="BY10" s="45"/>
      <c r="BZ10" s="375" t="s">
        <v>10</v>
      </c>
      <c r="CA10" s="376"/>
      <c r="CB10" s="52" t="s">
        <v>10</v>
      </c>
      <c r="CC10" s="37">
        <f t="shared" si="12"/>
        <v>45113</v>
      </c>
      <c r="CD10" s="37">
        <f t="shared" si="5"/>
        <v>45108</v>
      </c>
      <c r="CE10" s="37">
        <f t="shared" si="6"/>
        <v>45173</v>
      </c>
      <c r="CF10" s="37">
        <f t="shared" si="7"/>
        <v>45170</v>
      </c>
      <c r="CG10" s="37">
        <f t="shared" si="8"/>
        <v>45173</v>
      </c>
      <c r="CH10" s="37">
        <f t="shared" si="9"/>
        <v>45170</v>
      </c>
      <c r="CI10" s="37">
        <f t="shared" si="10"/>
        <v>45383</v>
      </c>
      <c r="CJ10" s="37">
        <f t="shared" si="11"/>
        <v>45383</v>
      </c>
    </row>
    <row r="11" spans="1:88" ht="28" customHeight="1">
      <c r="A11" s="131" t="s">
        <v>1028</v>
      </c>
      <c r="B11" s="131" t="s">
        <v>1024</v>
      </c>
      <c r="C11" s="132" t="s">
        <v>1029</v>
      </c>
      <c r="D11" s="133" t="str">
        <f t="shared" ca="1" si="1"/>
        <v>En cours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 t="shared" si="2"/>
        <v>46843</v>
      </c>
      <c r="BL11" s="386"/>
      <c r="BN11" s="8" t="s">
        <v>1026</v>
      </c>
      <c r="BO11" s="65" t="s">
        <v>1028</v>
      </c>
      <c r="BP11" s="52" t="s">
        <v>708</v>
      </c>
      <c r="BQ11" s="14" t="s">
        <v>708</v>
      </c>
      <c r="BR11" s="14" t="s">
        <v>63</v>
      </c>
      <c r="BS11" s="39">
        <v>45383</v>
      </c>
      <c r="BT11" s="39">
        <v>46843</v>
      </c>
      <c r="BU11" s="39">
        <f t="shared" si="3"/>
        <v>45383</v>
      </c>
      <c r="BV11" s="39">
        <f t="shared" si="4"/>
        <v>46843</v>
      </c>
      <c r="BW11" s="52" t="s">
        <v>697</v>
      </c>
      <c r="BX11" s="51" t="s">
        <v>1029</v>
      </c>
      <c r="BY11" s="45"/>
      <c r="BZ11" s="375" t="s">
        <v>10</v>
      </c>
      <c r="CA11" s="376"/>
      <c r="CB11" s="52" t="s">
        <v>10</v>
      </c>
      <c r="CC11" s="33">
        <f t="shared" si="12"/>
        <v>45113</v>
      </c>
      <c r="CD11" s="33">
        <f t="shared" si="5"/>
        <v>45108</v>
      </c>
      <c r="CE11" s="33">
        <f t="shared" si="6"/>
        <v>45173</v>
      </c>
      <c r="CF11" s="33">
        <f t="shared" si="7"/>
        <v>45170</v>
      </c>
      <c r="CG11" s="33">
        <f t="shared" si="8"/>
        <v>45173</v>
      </c>
      <c r="CH11" s="33">
        <f t="shared" si="9"/>
        <v>45170</v>
      </c>
      <c r="CI11" s="33">
        <f t="shared" si="10"/>
        <v>45383</v>
      </c>
      <c r="CJ11" s="33">
        <f t="shared" si="11"/>
        <v>45383</v>
      </c>
    </row>
    <row r="12" spans="1:88" ht="28" customHeight="1">
      <c r="A12" s="131" t="s">
        <v>1030</v>
      </c>
      <c r="B12" s="131" t="s">
        <v>1024</v>
      </c>
      <c r="C12" s="132" t="s">
        <v>1031</v>
      </c>
      <c r="D12" s="133" t="str">
        <f t="shared" ca="1" si="1"/>
        <v>En cours</v>
      </c>
      <c r="E12" s="245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303">
        <f t="shared" si="2"/>
        <v>46570</v>
      </c>
      <c r="BL12" s="386"/>
      <c r="BN12" s="8" t="s">
        <v>1030</v>
      </c>
      <c r="BO12" s="65" t="s">
        <v>1030</v>
      </c>
      <c r="BP12" s="52" t="s">
        <v>708</v>
      </c>
      <c r="BQ12" s="14" t="s">
        <v>613</v>
      </c>
      <c r="BR12" s="14" t="s">
        <v>50</v>
      </c>
      <c r="BS12" s="39">
        <v>45110</v>
      </c>
      <c r="BT12" s="39">
        <v>46570</v>
      </c>
      <c r="BU12" s="39">
        <f t="shared" si="3"/>
        <v>45108</v>
      </c>
      <c r="BV12" s="39">
        <f t="shared" si="4"/>
        <v>46569</v>
      </c>
      <c r="BW12" s="52" t="s">
        <v>0</v>
      </c>
      <c r="BX12" s="51" t="s">
        <v>1032</v>
      </c>
      <c r="BY12" s="45"/>
      <c r="BZ12" s="375" t="s">
        <v>10</v>
      </c>
      <c r="CA12" s="376"/>
      <c r="CB12" s="52"/>
      <c r="CC12" s="37">
        <f t="shared" si="12"/>
        <v>44840</v>
      </c>
      <c r="CD12" s="37">
        <f t="shared" si="5"/>
        <v>44835</v>
      </c>
      <c r="CE12" s="37">
        <f t="shared" si="6"/>
        <v>44900</v>
      </c>
      <c r="CF12" s="37">
        <f t="shared" si="7"/>
        <v>44896</v>
      </c>
      <c r="CG12" s="37">
        <f t="shared" si="8"/>
        <v>44900</v>
      </c>
      <c r="CH12" s="37">
        <f t="shared" si="9"/>
        <v>44896</v>
      </c>
      <c r="CI12" s="37">
        <f t="shared" si="10"/>
        <v>45110</v>
      </c>
      <c r="CJ12" s="37">
        <f t="shared" si="11"/>
        <v>45108</v>
      </c>
    </row>
    <row r="13" spans="1:88" ht="28" customHeight="1">
      <c r="A13" s="131" t="s">
        <v>1033</v>
      </c>
      <c r="B13" s="308" t="s">
        <v>1024</v>
      </c>
      <c r="C13" s="132" t="s">
        <v>1034</v>
      </c>
      <c r="D13" s="133" t="str">
        <f t="shared" ca="1" si="1"/>
        <v>En cours</v>
      </c>
      <c r="E13" s="245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303">
        <f t="shared" si="2"/>
        <v>46570</v>
      </c>
      <c r="BL13" s="386"/>
      <c r="BN13" s="8" t="s">
        <v>1030</v>
      </c>
      <c r="BO13" s="65" t="s">
        <v>1033</v>
      </c>
      <c r="BP13" s="52" t="s">
        <v>708</v>
      </c>
      <c r="BQ13" s="14" t="s">
        <v>613</v>
      </c>
      <c r="BR13" s="14" t="s">
        <v>63</v>
      </c>
      <c r="BS13" s="39">
        <v>45658</v>
      </c>
      <c r="BT13" s="39">
        <v>46570</v>
      </c>
      <c r="BU13" s="39">
        <f t="shared" si="3"/>
        <v>45658</v>
      </c>
      <c r="BV13" s="39">
        <f t="shared" si="4"/>
        <v>46569</v>
      </c>
      <c r="BW13" s="52" t="s">
        <v>0</v>
      </c>
      <c r="BX13" s="51" t="s">
        <v>1035</v>
      </c>
      <c r="BY13" s="45"/>
      <c r="BZ13" s="375"/>
      <c r="CA13" s="376"/>
      <c r="CB13" s="52"/>
      <c r="CC13" s="37">
        <f t="shared" si="12"/>
        <v>45388</v>
      </c>
      <c r="CD13" s="37">
        <f t="shared" si="5"/>
        <v>45383</v>
      </c>
      <c r="CE13" s="37">
        <f t="shared" si="6"/>
        <v>45448</v>
      </c>
      <c r="CF13" s="37">
        <f t="shared" si="7"/>
        <v>45444</v>
      </c>
      <c r="CG13" s="37">
        <f t="shared" si="8"/>
        <v>45448</v>
      </c>
      <c r="CH13" s="37">
        <f t="shared" si="9"/>
        <v>45444</v>
      </c>
      <c r="CI13" s="37">
        <f t="shared" si="10"/>
        <v>45658</v>
      </c>
      <c r="CJ13" s="37">
        <f t="shared" si="11"/>
        <v>45658</v>
      </c>
    </row>
    <row r="14" spans="1:88" ht="28" customHeight="1">
      <c r="A14" s="131" t="s">
        <v>1036</v>
      </c>
      <c r="B14" s="308" t="s">
        <v>1024</v>
      </c>
      <c r="C14" s="132" t="s">
        <v>1034</v>
      </c>
      <c r="D14" s="133" t="str">
        <f t="shared" ca="1" si="1"/>
        <v>À venir</v>
      </c>
      <c r="E14" s="245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303">
        <f t="shared" si="2"/>
        <v>48030</v>
      </c>
      <c r="BL14" s="386"/>
      <c r="BN14" s="65" t="s">
        <v>1033</v>
      </c>
      <c r="BO14" s="65" t="s">
        <v>66</v>
      </c>
      <c r="BP14" s="52" t="s">
        <v>708</v>
      </c>
      <c r="BQ14" s="14"/>
      <c r="BR14" s="14"/>
      <c r="BS14" s="39">
        <f>BT13</f>
        <v>46570</v>
      </c>
      <c r="BT14" s="39">
        <f>BS14+1460</f>
        <v>48030</v>
      </c>
      <c r="BU14" s="39">
        <f t="shared" ref="BU14" si="13">IF(DAY(BS14)&lt;=15,DATE(YEAR(BS14),MONTH(BS14),1),EOMONTH(BS14,0))</f>
        <v>46569</v>
      </c>
      <c r="BV14" s="39">
        <f t="shared" ref="BV14" si="14">IF(DAY(BT14)&lt;=15,DATE(YEAR(BT14),MONTH(BT14),1),EOMONTH(BT14,0))</f>
        <v>48030</v>
      </c>
      <c r="BW14" s="52"/>
      <c r="BX14" s="51"/>
      <c r="BY14" s="45"/>
      <c r="BZ14" s="375"/>
      <c r="CA14" s="376"/>
      <c r="CB14" s="52"/>
      <c r="CC14" s="37">
        <f t="shared" ref="CC14" si="15">CE14-60</f>
        <v>46300</v>
      </c>
      <c r="CD14" s="37">
        <f t="shared" ref="CD14" si="16">IF(DAY(CC14)&lt;=15,DATE(YEAR(CC14),MONTH(CC14),1),EOMONTH(CC14,0))</f>
        <v>46296</v>
      </c>
      <c r="CE14" s="37">
        <f t="shared" ref="CE14" si="17">CG14</f>
        <v>46360</v>
      </c>
      <c r="CF14" s="37">
        <f t="shared" ref="CF14" si="18">IF(DAY(CE14)&lt;=15,DATE(YEAR(CE14),MONTH(CE14),1),EOMONTH(CE14,0))</f>
        <v>46357</v>
      </c>
      <c r="CG14" s="37">
        <f t="shared" ref="CG14" si="19">CI14-210</f>
        <v>46360</v>
      </c>
      <c r="CH14" s="37">
        <f t="shared" ref="CH14" si="20">IF(DAY(CG14)&lt;=15,DATE(YEAR(CG14),MONTH(CG14),1),EOMONTH(CG14,0))</f>
        <v>46357</v>
      </c>
      <c r="CI14" s="37">
        <f t="shared" ref="CI14" si="21">BS14</f>
        <v>46570</v>
      </c>
      <c r="CJ14" s="37">
        <f t="shared" ref="CJ14" si="22">IF(DAY(CI14)&lt;=15,DATE(YEAR(CI14),MONTH(CI14),1),EOMONTH(CI14,0))</f>
        <v>46569</v>
      </c>
    </row>
    <row r="15" spans="1:88" ht="28" customHeight="1">
      <c r="A15" s="131" t="s">
        <v>1037</v>
      </c>
      <c r="B15" s="131" t="s">
        <v>1038</v>
      </c>
      <c r="C15" s="132" t="s">
        <v>1039</v>
      </c>
      <c r="D15" s="133" t="str">
        <f t="shared" ca="1" si="1"/>
        <v>En cours</v>
      </c>
      <c r="E15" s="245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303">
        <f t="shared" si="2"/>
        <v>46873</v>
      </c>
      <c r="BL15" s="386"/>
      <c r="BN15" s="8" t="s">
        <v>1040</v>
      </c>
      <c r="BO15" s="65" t="s">
        <v>1037</v>
      </c>
      <c r="BP15" s="52" t="s">
        <v>613</v>
      </c>
      <c r="BQ15" s="14" t="s">
        <v>613</v>
      </c>
      <c r="BR15" s="56" t="s">
        <v>63</v>
      </c>
      <c r="BS15" s="39">
        <v>45413</v>
      </c>
      <c r="BT15" s="39">
        <v>46873</v>
      </c>
      <c r="BU15" s="39">
        <f t="shared" si="3"/>
        <v>45413</v>
      </c>
      <c r="BV15" s="39">
        <f t="shared" si="4"/>
        <v>46873</v>
      </c>
      <c r="BW15" s="52" t="s">
        <v>0</v>
      </c>
      <c r="BX15" s="51" t="s">
        <v>1041</v>
      </c>
      <c r="BY15" s="45"/>
      <c r="BZ15" s="375" t="s">
        <v>15</v>
      </c>
      <c r="CA15" s="376"/>
      <c r="CB15" s="52" t="s">
        <v>10</v>
      </c>
      <c r="CC15" s="37">
        <f t="shared" si="12"/>
        <v>45143</v>
      </c>
      <c r="CD15" s="37">
        <f t="shared" si="5"/>
        <v>45139</v>
      </c>
      <c r="CE15" s="37">
        <f t="shared" si="6"/>
        <v>45203</v>
      </c>
      <c r="CF15" s="37">
        <f t="shared" si="7"/>
        <v>45200</v>
      </c>
      <c r="CG15" s="37">
        <f t="shared" si="8"/>
        <v>45203</v>
      </c>
      <c r="CH15" s="37">
        <f t="shared" si="9"/>
        <v>45200</v>
      </c>
      <c r="CI15" s="37">
        <f t="shared" si="10"/>
        <v>45413</v>
      </c>
      <c r="CJ15" s="37">
        <f t="shared" si="11"/>
        <v>45413</v>
      </c>
    </row>
    <row r="16" spans="1:88" ht="28" customHeight="1">
      <c r="A16" s="131" t="s">
        <v>1042</v>
      </c>
      <c r="B16" s="131" t="s">
        <v>1038</v>
      </c>
      <c r="C16" s="131" t="s">
        <v>1043</v>
      </c>
      <c r="D16" s="133" t="str">
        <f t="shared" ca="1" si="1"/>
        <v>À venir</v>
      </c>
      <c r="E16" s="245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303">
        <f t="shared" si="2"/>
        <v>47483</v>
      </c>
      <c r="BL16" s="386"/>
      <c r="BN16" s="65" t="s">
        <v>1044</v>
      </c>
      <c r="BO16" s="65" t="s">
        <v>1042</v>
      </c>
      <c r="BP16" s="52" t="s">
        <v>613</v>
      </c>
      <c r="BQ16" s="14"/>
      <c r="BR16" s="14" t="s">
        <v>63</v>
      </c>
      <c r="BS16" s="39">
        <v>46023</v>
      </c>
      <c r="BT16" s="39">
        <v>47483</v>
      </c>
      <c r="BU16" s="39">
        <f t="shared" si="3"/>
        <v>46023</v>
      </c>
      <c r="BV16" s="39">
        <f t="shared" si="4"/>
        <v>47483</v>
      </c>
      <c r="BW16" s="52"/>
      <c r="BX16" s="51"/>
      <c r="BY16" s="45" t="s">
        <v>19</v>
      </c>
      <c r="BZ16" s="375"/>
      <c r="CA16" s="376"/>
      <c r="CB16" s="52"/>
      <c r="CC16" s="37">
        <f>CE16-180</f>
        <v>45633</v>
      </c>
      <c r="CD16" s="37">
        <f t="shared" si="5"/>
        <v>45627</v>
      </c>
      <c r="CE16" s="37">
        <f t="shared" si="6"/>
        <v>45813</v>
      </c>
      <c r="CF16" s="37">
        <f t="shared" si="7"/>
        <v>45809</v>
      </c>
      <c r="CG16" s="37">
        <f t="shared" si="8"/>
        <v>45813</v>
      </c>
      <c r="CH16" s="37">
        <f t="shared" si="9"/>
        <v>45809</v>
      </c>
      <c r="CI16" s="37">
        <f t="shared" si="10"/>
        <v>46023</v>
      </c>
      <c r="CJ16" s="37">
        <f t="shared" si="11"/>
        <v>46023</v>
      </c>
    </row>
    <row r="17" spans="1:88" ht="28" customHeight="1">
      <c r="A17" s="131" t="s">
        <v>1045</v>
      </c>
      <c r="B17" s="131" t="s">
        <v>1038</v>
      </c>
      <c r="C17" s="132" t="s">
        <v>1046</v>
      </c>
      <c r="D17" s="133" t="str">
        <f t="shared" ca="1" si="1"/>
        <v>En cours</v>
      </c>
      <c r="E17" s="245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303">
        <f t="shared" si="2"/>
        <v>47057</v>
      </c>
      <c r="BL17" s="386"/>
      <c r="BN17" s="8" t="s">
        <v>1045</v>
      </c>
      <c r="BO17" s="8" t="s">
        <v>1045</v>
      </c>
      <c r="BP17" s="52" t="s">
        <v>613</v>
      </c>
      <c r="BQ17" s="14" t="s">
        <v>613</v>
      </c>
      <c r="BR17" s="14" t="s">
        <v>63</v>
      </c>
      <c r="BS17" s="39">
        <v>45597</v>
      </c>
      <c r="BT17" s="39">
        <v>47057</v>
      </c>
      <c r="BU17" s="39">
        <f t="shared" si="3"/>
        <v>45597</v>
      </c>
      <c r="BV17" s="39">
        <f t="shared" si="4"/>
        <v>47057</v>
      </c>
      <c r="BW17" s="52"/>
      <c r="BX17" s="51" t="s">
        <v>1046</v>
      </c>
      <c r="BY17" s="45"/>
      <c r="BZ17" s="375"/>
      <c r="CA17" s="376"/>
      <c r="CB17" s="52"/>
      <c r="CC17" s="37">
        <f>CE17-180</f>
        <v>45207</v>
      </c>
      <c r="CD17" s="37">
        <f t="shared" si="5"/>
        <v>45200</v>
      </c>
      <c r="CE17" s="37">
        <f t="shared" si="6"/>
        <v>45387</v>
      </c>
      <c r="CF17" s="37">
        <f t="shared" si="7"/>
        <v>45383</v>
      </c>
      <c r="CG17" s="37">
        <f t="shared" si="8"/>
        <v>45387</v>
      </c>
      <c r="CH17" s="37">
        <f t="shared" si="9"/>
        <v>45383</v>
      </c>
      <c r="CI17" s="37">
        <f t="shared" si="10"/>
        <v>45597</v>
      </c>
      <c r="CJ17" s="37">
        <f t="shared" si="11"/>
        <v>45597</v>
      </c>
    </row>
    <row r="18" spans="1:88" ht="34" customHeight="1">
      <c r="A18" s="131" t="s">
        <v>1047</v>
      </c>
      <c r="B18" s="131" t="s">
        <v>1048</v>
      </c>
      <c r="C18" s="132" t="s">
        <v>1049</v>
      </c>
      <c r="D18" s="133" t="str">
        <f t="shared" ca="1" si="1"/>
        <v>En cours</v>
      </c>
      <c r="E18" s="245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303">
        <f t="shared" si="2"/>
        <v>46370</v>
      </c>
      <c r="BL18" s="386"/>
      <c r="BN18" s="8" t="s">
        <v>1047</v>
      </c>
      <c r="BO18" s="8" t="s">
        <v>1047</v>
      </c>
      <c r="BP18" s="52" t="s">
        <v>613</v>
      </c>
      <c r="BQ18" s="14" t="s">
        <v>613</v>
      </c>
      <c r="BR18" s="14"/>
      <c r="BS18" s="39">
        <v>44141</v>
      </c>
      <c r="BT18" s="39">
        <v>46370</v>
      </c>
      <c r="BU18" s="39">
        <f t="shared" si="3"/>
        <v>44136</v>
      </c>
      <c r="BV18" s="39">
        <f t="shared" si="4"/>
        <v>46357</v>
      </c>
      <c r="BW18" s="52"/>
      <c r="BX18" s="51" t="s">
        <v>1050</v>
      </c>
      <c r="BY18" s="45"/>
      <c r="BZ18" s="375"/>
      <c r="CA18" s="376"/>
      <c r="CB18" s="52"/>
      <c r="CC18" s="37">
        <f>CE18-180</f>
        <v>43751</v>
      </c>
      <c r="CD18" s="37">
        <f t="shared" si="5"/>
        <v>43739</v>
      </c>
      <c r="CE18" s="37">
        <f t="shared" si="6"/>
        <v>43931</v>
      </c>
      <c r="CF18" s="37">
        <f t="shared" si="7"/>
        <v>43922</v>
      </c>
      <c r="CG18" s="37">
        <f t="shared" si="8"/>
        <v>43931</v>
      </c>
      <c r="CH18" s="37">
        <f t="shared" si="9"/>
        <v>43922</v>
      </c>
      <c r="CI18" s="37">
        <f t="shared" si="10"/>
        <v>44141</v>
      </c>
      <c r="CJ18" s="37">
        <f t="shared" si="11"/>
        <v>44136</v>
      </c>
    </row>
    <row r="19" spans="1:88" ht="28" customHeight="1">
      <c r="A19" s="131" t="s">
        <v>1051</v>
      </c>
      <c r="B19" s="131" t="s">
        <v>1048</v>
      </c>
      <c r="C19" s="132" t="s">
        <v>1052</v>
      </c>
      <c r="D19" s="133" t="str">
        <f t="shared" ca="1" si="1"/>
        <v>En cours</v>
      </c>
      <c r="E19" s="245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303">
        <f t="shared" si="2"/>
        <v>46996</v>
      </c>
      <c r="BL19" s="386"/>
      <c r="BN19" s="8" t="s">
        <v>1047</v>
      </c>
      <c r="BO19" s="65" t="s">
        <v>1051</v>
      </c>
      <c r="BP19" s="52" t="s">
        <v>613</v>
      </c>
      <c r="BQ19" s="14" t="s">
        <v>613</v>
      </c>
      <c r="BR19" s="56" t="s">
        <v>63</v>
      </c>
      <c r="BS19" s="39">
        <v>45566.000243055554</v>
      </c>
      <c r="BT19" s="39">
        <v>46996</v>
      </c>
      <c r="BU19" s="39">
        <f t="shared" si="3"/>
        <v>45566</v>
      </c>
      <c r="BV19" s="39">
        <f t="shared" si="4"/>
        <v>46996</v>
      </c>
      <c r="BW19" s="52" t="s">
        <v>2</v>
      </c>
      <c r="BX19" s="51" t="s">
        <v>1050</v>
      </c>
      <c r="BY19" s="45"/>
      <c r="BZ19" s="375" t="s">
        <v>13</v>
      </c>
      <c r="CA19" s="376"/>
      <c r="CB19" s="52" t="s">
        <v>10</v>
      </c>
      <c r="CC19" s="37">
        <f t="shared" ref="CC19:CC21" si="23">CE19-60</f>
        <v>45386.000243055554</v>
      </c>
      <c r="CD19" s="37">
        <f t="shared" si="5"/>
        <v>45383</v>
      </c>
      <c r="CE19" s="37">
        <f t="shared" si="6"/>
        <v>45446.000243055554</v>
      </c>
      <c r="CF19" s="37">
        <f t="shared" si="7"/>
        <v>45444</v>
      </c>
      <c r="CG19" s="37">
        <f>CI19-120</f>
        <v>45446.000243055554</v>
      </c>
      <c r="CH19" s="37">
        <f t="shared" si="9"/>
        <v>45444</v>
      </c>
      <c r="CI19" s="37">
        <f t="shared" si="10"/>
        <v>45566.000243055554</v>
      </c>
      <c r="CJ19" s="37">
        <f t="shared" si="11"/>
        <v>45566</v>
      </c>
    </row>
    <row r="20" spans="1:88" ht="28" customHeight="1">
      <c r="A20" s="131" t="s">
        <v>1053</v>
      </c>
      <c r="B20" s="131" t="s">
        <v>1048</v>
      </c>
      <c r="C20" s="132" t="s">
        <v>1054</v>
      </c>
      <c r="D20" s="133" t="str">
        <f t="shared" ca="1" si="1"/>
        <v>En cours</v>
      </c>
      <c r="E20" s="245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303">
        <f t="shared" si="2"/>
        <v>46769</v>
      </c>
      <c r="BL20" s="386"/>
      <c r="BN20" s="8" t="s">
        <v>1053</v>
      </c>
      <c r="BO20" s="65" t="s">
        <v>1053</v>
      </c>
      <c r="BP20" s="52" t="s">
        <v>613</v>
      </c>
      <c r="BQ20" s="14" t="s">
        <v>613</v>
      </c>
      <c r="BR20" s="14" t="s">
        <v>63</v>
      </c>
      <c r="BS20" s="39">
        <v>45309</v>
      </c>
      <c r="BT20" s="39">
        <v>46769</v>
      </c>
      <c r="BU20" s="39">
        <f t="shared" si="3"/>
        <v>45322</v>
      </c>
      <c r="BV20" s="39">
        <f t="shared" si="4"/>
        <v>46783</v>
      </c>
      <c r="BW20" s="52" t="s">
        <v>2</v>
      </c>
      <c r="BX20" s="51" t="s">
        <v>1055</v>
      </c>
      <c r="BY20" s="45"/>
      <c r="BZ20" s="375" t="s">
        <v>13</v>
      </c>
      <c r="CA20" s="376"/>
      <c r="CB20" s="52"/>
      <c r="CC20" s="37">
        <f t="shared" si="23"/>
        <v>45039</v>
      </c>
      <c r="CD20" s="37">
        <f t="shared" si="5"/>
        <v>45046</v>
      </c>
      <c r="CE20" s="37">
        <f t="shared" si="6"/>
        <v>45099</v>
      </c>
      <c r="CF20" s="37">
        <f t="shared" si="7"/>
        <v>45107</v>
      </c>
      <c r="CG20" s="37">
        <f t="shared" ref="CG20:CG30" si="24">CI20-210</f>
        <v>45099</v>
      </c>
      <c r="CH20" s="37">
        <f t="shared" si="9"/>
        <v>45107</v>
      </c>
      <c r="CI20" s="37">
        <f t="shared" si="10"/>
        <v>45309</v>
      </c>
      <c r="CJ20" s="37">
        <f t="shared" si="11"/>
        <v>45322</v>
      </c>
    </row>
    <row r="21" spans="1:88" ht="47.25" customHeight="1">
      <c r="A21" s="131" t="s">
        <v>1056</v>
      </c>
      <c r="B21" s="131" t="s">
        <v>1057</v>
      </c>
      <c r="C21" s="132" t="s">
        <v>1058</v>
      </c>
      <c r="D21" s="133" t="str">
        <f t="shared" ca="1" si="1"/>
        <v>En cours</v>
      </c>
      <c r="E21" s="245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303">
        <f t="shared" si="2"/>
        <v>45991</v>
      </c>
      <c r="BL21" s="386"/>
      <c r="BN21" s="8" t="s">
        <v>1059</v>
      </c>
      <c r="BO21" s="65" t="s">
        <v>1056</v>
      </c>
      <c r="BP21" s="52" t="s">
        <v>613</v>
      </c>
      <c r="BQ21" s="14" t="s">
        <v>613</v>
      </c>
      <c r="BR21" s="14" t="s">
        <v>63</v>
      </c>
      <c r="BS21" s="39">
        <v>44531</v>
      </c>
      <c r="BT21" s="39">
        <v>45991</v>
      </c>
      <c r="BU21" s="39">
        <f t="shared" ref="BU21:BU23" si="25">IF(DAY(BS21)&lt;=15,DATE(YEAR(BS21),MONTH(BS21),1),EOMONTH(BS21,0))</f>
        <v>44531</v>
      </c>
      <c r="BV21" s="39">
        <f t="shared" ref="BV21:BV23" si="26">IF(DAY(BT21)&lt;=15,DATE(YEAR(BT21),MONTH(BT21),1),EOMONTH(BT21,0))</f>
        <v>45991</v>
      </c>
      <c r="BW21" s="52" t="s">
        <v>697</v>
      </c>
      <c r="BX21" s="57" t="s">
        <v>1060</v>
      </c>
      <c r="BY21" s="45"/>
      <c r="BZ21" s="375" t="s">
        <v>10</v>
      </c>
      <c r="CA21" s="376"/>
      <c r="CB21" s="52"/>
      <c r="CC21" s="37">
        <f t="shared" si="23"/>
        <v>44261</v>
      </c>
      <c r="CD21" s="37">
        <f t="shared" si="5"/>
        <v>44256</v>
      </c>
      <c r="CE21" s="37">
        <f t="shared" si="6"/>
        <v>44321</v>
      </c>
      <c r="CF21" s="37">
        <f t="shared" si="7"/>
        <v>44317</v>
      </c>
      <c r="CG21" s="37">
        <f t="shared" si="24"/>
        <v>44321</v>
      </c>
      <c r="CH21" s="37">
        <f t="shared" si="9"/>
        <v>44317</v>
      </c>
      <c r="CI21" s="37">
        <f t="shared" si="10"/>
        <v>44531</v>
      </c>
      <c r="CJ21" s="37">
        <f t="shared" si="11"/>
        <v>44531</v>
      </c>
    </row>
    <row r="22" spans="1:88" ht="47.25" customHeight="1">
      <c r="A22" s="131" t="s">
        <v>1061</v>
      </c>
      <c r="B22" s="131" t="s">
        <v>1057</v>
      </c>
      <c r="C22" s="132" t="s">
        <v>1058</v>
      </c>
      <c r="D22" s="133" t="str">
        <f t="shared" ca="1" si="1"/>
        <v>À venir</v>
      </c>
      <c r="E22" s="245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303">
        <f t="shared" si="2"/>
        <v>47452</v>
      </c>
      <c r="BL22" s="386"/>
      <c r="BN22" s="8" t="s">
        <v>1059</v>
      </c>
      <c r="BO22" s="65" t="s">
        <v>1061</v>
      </c>
      <c r="BP22" s="52" t="s">
        <v>613</v>
      </c>
      <c r="BQ22" s="14"/>
      <c r="BR22" s="14" t="s">
        <v>63</v>
      </c>
      <c r="BS22" s="39">
        <v>45992</v>
      </c>
      <c r="BT22" s="39">
        <f>BS22+1460</f>
        <v>47452</v>
      </c>
      <c r="BU22" s="39">
        <f t="shared" si="25"/>
        <v>45992</v>
      </c>
      <c r="BV22" s="39">
        <f t="shared" si="26"/>
        <v>47452</v>
      </c>
      <c r="BW22" s="52" t="s">
        <v>697</v>
      </c>
      <c r="BX22" s="57" t="s">
        <v>1060</v>
      </c>
      <c r="BY22" s="45"/>
      <c r="BZ22" s="375" t="s">
        <v>10</v>
      </c>
      <c r="CA22" s="376"/>
      <c r="CB22" s="52"/>
      <c r="CC22" s="37">
        <f>CE22-120</f>
        <v>45662</v>
      </c>
      <c r="CD22" s="37">
        <f t="shared" si="5"/>
        <v>45658</v>
      </c>
      <c r="CE22" s="37">
        <f t="shared" si="6"/>
        <v>45782</v>
      </c>
      <c r="CF22" s="37">
        <f t="shared" si="7"/>
        <v>45778</v>
      </c>
      <c r="CG22" s="37">
        <f t="shared" si="24"/>
        <v>45782</v>
      </c>
      <c r="CH22" s="37">
        <f t="shared" si="9"/>
        <v>45778</v>
      </c>
      <c r="CI22" s="37">
        <f t="shared" si="10"/>
        <v>45992</v>
      </c>
      <c r="CJ22" s="37">
        <f t="shared" si="11"/>
        <v>45992</v>
      </c>
    </row>
    <row r="23" spans="1:88" ht="28" customHeight="1">
      <c r="A23" s="131" t="s">
        <v>1062</v>
      </c>
      <c r="B23" s="131" t="s">
        <v>1057</v>
      </c>
      <c r="C23" s="131" t="s">
        <v>1063</v>
      </c>
      <c r="D23" s="133" t="str">
        <f t="shared" ca="1" si="1"/>
        <v>À venir</v>
      </c>
      <c r="E23" s="245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303">
        <f t="shared" si="2"/>
        <v>47452</v>
      </c>
      <c r="BL23" s="386"/>
      <c r="BN23" s="65" t="s">
        <v>1061</v>
      </c>
      <c r="BO23" s="65" t="s">
        <v>1062</v>
      </c>
      <c r="BP23" s="52" t="s">
        <v>613</v>
      </c>
      <c r="BQ23" s="14"/>
      <c r="BR23" s="14" t="s">
        <v>63</v>
      </c>
      <c r="BS23" s="39">
        <v>45992</v>
      </c>
      <c r="BT23" s="39">
        <v>47452</v>
      </c>
      <c r="BU23" s="39">
        <f t="shared" si="25"/>
        <v>45992</v>
      </c>
      <c r="BV23" s="39">
        <f t="shared" si="26"/>
        <v>47452</v>
      </c>
      <c r="BW23" s="52"/>
      <c r="BX23" s="57"/>
      <c r="BY23" s="45" t="s">
        <v>19</v>
      </c>
      <c r="BZ23" s="375"/>
      <c r="CA23" s="376"/>
      <c r="CB23" s="52"/>
      <c r="CC23" s="37">
        <f>CE23-120</f>
        <v>45662</v>
      </c>
      <c r="CD23" s="37">
        <f t="shared" si="5"/>
        <v>45658</v>
      </c>
      <c r="CE23" s="37">
        <f t="shared" si="6"/>
        <v>45782</v>
      </c>
      <c r="CF23" s="37">
        <f t="shared" si="7"/>
        <v>45778</v>
      </c>
      <c r="CG23" s="37">
        <f t="shared" si="24"/>
        <v>45782</v>
      </c>
      <c r="CH23" s="37">
        <f t="shared" si="9"/>
        <v>45778</v>
      </c>
      <c r="CI23" s="37">
        <f t="shared" si="10"/>
        <v>45992</v>
      </c>
      <c r="CJ23" s="37">
        <f t="shared" si="11"/>
        <v>45992</v>
      </c>
    </row>
    <row r="24" spans="1:88" ht="28" customHeight="1">
      <c r="A24" s="131" t="s">
        <v>1064</v>
      </c>
      <c r="B24" s="131" t="s">
        <v>1057</v>
      </c>
      <c r="C24" s="132" t="s">
        <v>1065</v>
      </c>
      <c r="D24" s="133" t="str">
        <f t="shared" ca="1" si="1"/>
        <v>En cours</v>
      </c>
      <c r="E24" s="245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6"/>
      <c r="Q24" s="246"/>
      <c r="R24" s="246"/>
      <c r="S24" s="246"/>
      <c r="T24" s="246"/>
      <c r="U24" s="246"/>
      <c r="V24" s="246"/>
      <c r="W24" s="246"/>
      <c r="X24" s="246"/>
      <c r="Y24" s="246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6"/>
      <c r="AM24" s="246"/>
      <c r="AN24" s="246"/>
      <c r="AO24" s="246"/>
      <c r="AP24" s="246"/>
      <c r="AQ24" s="246"/>
      <c r="AR24" s="246"/>
      <c r="AS24" s="246"/>
      <c r="AT24" s="246"/>
      <c r="AU24" s="246"/>
      <c r="AV24" s="246"/>
      <c r="AW24" s="246"/>
      <c r="AX24" s="246"/>
      <c r="AY24" s="246"/>
      <c r="AZ24" s="246"/>
      <c r="BA24" s="303">
        <f t="shared" si="2"/>
        <v>46906</v>
      </c>
      <c r="BL24" s="386"/>
      <c r="BN24" s="8" t="s">
        <v>1066</v>
      </c>
      <c r="BO24" s="65" t="s">
        <v>1064</v>
      </c>
      <c r="BP24" s="52" t="s">
        <v>613</v>
      </c>
      <c r="BQ24" s="14" t="s">
        <v>613</v>
      </c>
      <c r="BR24" s="56" t="s">
        <v>63</v>
      </c>
      <c r="BS24" s="39">
        <v>45446</v>
      </c>
      <c r="BT24" s="39">
        <v>46906</v>
      </c>
      <c r="BU24" s="39">
        <f t="shared" si="3"/>
        <v>45444</v>
      </c>
      <c r="BV24" s="39">
        <f t="shared" si="4"/>
        <v>46905</v>
      </c>
      <c r="BW24" s="52" t="s">
        <v>2</v>
      </c>
      <c r="BX24" s="51" t="s">
        <v>1067</v>
      </c>
      <c r="BY24" s="45"/>
      <c r="BZ24" s="375" t="s">
        <v>13</v>
      </c>
      <c r="CA24" s="376"/>
      <c r="CB24" s="52" t="s">
        <v>10</v>
      </c>
      <c r="CC24" s="37">
        <f t="shared" ref="CC24:CC29" si="27">CE24-60</f>
        <v>45176</v>
      </c>
      <c r="CD24" s="37">
        <f t="shared" si="5"/>
        <v>45170</v>
      </c>
      <c r="CE24" s="37">
        <f t="shared" si="6"/>
        <v>45236</v>
      </c>
      <c r="CF24" s="37">
        <f t="shared" si="7"/>
        <v>45231</v>
      </c>
      <c r="CG24" s="37">
        <f t="shared" si="24"/>
        <v>45236</v>
      </c>
      <c r="CH24" s="37">
        <f t="shared" si="9"/>
        <v>45231</v>
      </c>
      <c r="CI24" s="37">
        <f t="shared" si="10"/>
        <v>45446</v>
      </c>
      <c r="CJ24" s="37">
        <f t="shared" si="11"/>
        <v>45444</v>
      </c>
    </row>
    <row r="25" spans="1:88" ht="28" customHeight="1">
      <c r="A25" s="131" t="s">
        <v>1068</v>
      </c>
      <c r="B25" s="131" t="s">
        <v>660</v>
      </c>
      <c r="C25" s="132" t="s">
        <v>1069</v>
      </c>
      <c r="D25" s="133" t="str">
        <f t="shared" ca="1" si="1"/>
        <v>En cours</v>
      </c>
      <c r="E25" s="245"/>
      <c r="F25" s="246"/>
      <c r="G25" s="246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303">
        <f t="shared" si="2"/>
        <v>46469</v>
      </c>
      <c r="BL25" s="386"/>
      <c r="BN25" s="8" t="s">
        <v>1070</v>
      </c>
      <c r="BO25" s="65" t="s">
        <v>1068</v>
      </c>
      <c r="BP25" s="52" t="s">
        <v>708</v>
      </c>
      <c r="BQ25" s="14" t="s">
        <v>708</v>
      </c>
      <c r="BR25" s="14" t="s">
        <v>50</v>
      </c>
      <c r="BS25" s="39">
        <v>45009</v>
      </c>
      <c r="BT25" s="39">
        <v>46469</v>
      </c>
      <c r="BU25" s="39">
        <f t="shared" si="3"/>
        <v>45016</v>
      </c>
      <c r="BV25" s="39">
        <f t="shared" si="4"/>
        <v>46477</v>
      </c>
      <c r="BW25" s="52" t="s">
        <v>2</v>
      </c>
      <c r="BX25" s="57" t="s">
        <v>1071</v>
      </c>
      <c r="BY25" s="45"/>
      <c r="BZ25" s="375" t="s">
        <v>13</v>
      </c>
      <c r="CA25" s="376"/>
      <c r="CB25" s="52"/>
      <c r="CC25" s="37">
        <f t="shared" si="27"/>
        <v>44739</v>
      </c>
      <c r="CD25" s="37">
        <f t="shared" si="5"/>
        <v>44742</v>
      </c>
      <c r="CE25" s="37">
        <f t="shared" si="6"/>
        <v>44799</v>
      </c>
      <c r="CF25" s="37">
        <f t="shared" si="7"/>
        <v>44804</v>
      </c>
      <c r="CG25" s="37">
        <f t="shared" si="24"/>
        <v>44799</v>
      </c>
      <c r="CH25" s="37">
        <f t="shared" si="9"/>
        <v>44804</v>
      </c>
      <c r="CI25" s="37">
        <f t="shared" si="10"/>
        <v>45009</v>
      </c>
      <c r="CJ25" s="37">
        <f t="shared" si="11"/>
        <v>45016</v>
      </c>
    </row>
    <row r="26" spans="1:88" ht="28" customHeight="1">
      <c r="A26" s="131" t="s">
        <v>65</v>
      </c>
      <c r="B26" s="131" t="s">
        <v>660</v>
      </c>
      <c r="C26" s="132" t="s">
        <v>1069</v>
      </c>
      <c r="D26" s="133" t="str">
        <f t="shared" ca="1" si="1"/>
        <v>À venir</v>
      </c>
      <c r="E26" s="245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303">
        <f t="shared" si="2"/>
        <v>47929</v>
      </c>
      <c r="BL26" s="386"/>
      <c r="BN26" s="65" t="s">
        <v>1068</v>
      </c>
      <c r="BO26" s="65" t="s">
        <v>66</v>
      </c>
      <c r="BP26" s="52" t="s">
        <v>708</v>
      </c>
      <c r="BQ26" s="14"/>
      <c r="BR26" s="14"/>
      <c r="BS26" s="39">
        <f>BT25</f>
        <v>46469</v>
      </c>
      <c r="BT26" s="39">
        <f>BS26+1460</f>
        <v>47929</v>
      </c>
      <c r="BU26" s="39">
        <f t="shared" ref="BU26" si="28">IF(DAY(BS26)&lt;=15,DATE(YEAR(BS26),MONTH(BS26),1),EOMONTH(BS26,0))</f>
        <v>46477</v>
      </c>
      <c r="BV26" s="39">
        <f t="shared" ref="BV26" si="29">IF(DAY(BT26)&lt;=15,DATE(YEAR(BT26),MONTH(BT26),1),EOMONTH(BT26,0))</f>
        <v>47938</v>
      </c>
      <c r="BW26" s="52"/>
      <c r="BX26" s="57"/>
      <c r="BY26" s="45"/>
      <c r="BZ26" s="375"/>
      <c r="CA26" s="376"/>
      <c r="CB26" s="52"/>
      <c r="CC26" s="37">
        <f t="shared" ref="CC26" si="30">CE26-60</f>
        <v>46199</v>
      </c>
      <c r="CD26" s="37">
        <f t="shared" ref="CD26" si="31">IF(DAY(CC26)&lt;=15,DATE(YEAR(CC26),MONTH(CC26),1),EOMONTH(CC26,0))</f>
        <v>46203</v>
      </c>
      <c r="CE26" s="37">
        <f t="shared" ref="CE26" si="32">CG26</f>
        <v>46259</v>
      </c>
      <c r="CF26" s="37">
        <f t="shared" ref="CF26" si="33">IF(DAY(CE26)&lt;=15,DATE(YEAR(CE26),MONTH(CE26),1),EOMONTH(CE26,0))</f>
        <v>46265</v>
      </c>
      <c r="CG26" s="37">
        <f t="shared" ref="CG26" si="34">CI26-210</f>
        <v>46259</v>
      </c>
      <c r="CH26" s="37">
        <f t="shared" ref="CH26" si="35">IF(DAY(CG26)&lt;=15,DATE(YEAR(CG26),MONTH(CG26),1),EOMONTH(CG26,0))</f>
        <v>46265</v>
      </c>
      <c r="CI26" s="37">
        <f t="shared" ref="CI26" si="36">BS26</f>
        <v>46469</v>
      </c>
      <c r="CJ26" s="37">
        <f t="shared" ref="CJ26" si="37">IF(DAY(CI26)&lt;=15,DATE(YEAR(CI26),MONTH(CI26),1),EOMONTH(CI26,0))</f>
        <v>46477</v>
      </c>
    </row>
    <row r="27" spans="1:88" ht="28" customHeight="1">
      <c r="A27" s="131" t="s">
        <v>1072</v>
      </c>
      <c r="B27" s="131" t="s">
        <v>660</v>
      </c>
      <c r="C27" s="132" t="s">
        <v>1073</v>
      </c>
      <c r="D27" s="133" t="str">
        <f t="shared" ca="1" si="1"/>
        <v>En cours</v>
      </c>
      <c r="E27" s="245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303">
        <f t="shared" si="2"/>
        <v>46403</v>
      </c>
      <c r="BL27" s="386"/>
      <c r="BN27" s="8" t="s">
        <v>1072</v>
      </c>
      <c r="BO27" s="65" t="s">
        <v>1072</v>
      </c>
      <c r="BP27" s="52" t="s">
        <v>708</v>
      </c>
      <c r="BQ27" s="14" t="s">
        <v>708</v>
      </c>
      <c r="BR27" s="14" t="s">
        <v>63</v>
      </c>
      <c r="BS27" s="39">
        <v>44943</v>
      </c>
      <c r="BT27" s="39">
        <v>46403</v>
      </c>
      <c r="BU27" s="39">
        <f t="shared" si="3"/>
        <v>44957</v>
      </c>
      <c r="BV27" s="39">
        <f t="shared" si="4"/>
        <v>46418</v>
      </c>
      <c r="BW27" s="52" t="s">
        <v>4</v>
      </c>
      <c r="BX27" s="51" t="s">
        <v>1074</v>
      </c>
      <c r="BY27" s="45"/>
      <c r="BZ27" s="375" t="s">
        <v>13</v>
      </c>
      <c r="CA27" s="376"/>
      <c r="CB27" s="52"/>
      <c r="CC27" s="37">
        <f t="shared" si="27"/>
        <v>44673</v>
      </c>
      <c r="CD27" s="37">
        <f t="shared" si="5"/>
        <v>44681</v>
      </c>
      <c r="CE27" s="37">
        <f t="shared" si="6"/>
        <v>44733</v>
      </c>
      <c r="CF27" s="37">
        <f t="shared" si="7"/>
        <v>44742</v>
      </c>
      <c r="CG27" s="37">
        <f t="shared" si="24"/>
        <v>44733</v>
      </c>
      <c r="CH27" s="37">
        <f t="shared" si="9"/>
        <v>44742</v>
      </c>
      <c r="CI27" s="37">
        <f t="shared" si="10"/>
        <v>44943</v>
      </c>
      <c r="CJ27" s="37">
        <f t="shared" si="11"/>
        <v>44957</v>
      </c>
    </row>
    <row r="28" spans="1:88" ht="28" customHeight="1">
      <c r="A28" s="131" t="s">
        <v>65</v>
      </c>
      <c r="B28" s="131" t="s">
        <v>660</v>
      </c>
      <c r="C28" s="132" t="s">
        <v>1073</v>
      </c>
      <c r="D28" s="133" t="str">
        <f t="shared" ca="1" si="1"/>
        <v>À venir</v>
      </c>
      <c r="E28" s="245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6"/>
      <c r="AZ28" s="246"/>
      <c r="BA28" s="303">
        <f t="shared" si="2"/>
        <v>47863</v>
      </c>
      <c r="BL28" s="386"/>
      <c r="BN28" s="65" t="s">
        <v>1072</v>
      </c>
      <c r="BO28" s="65" t="s">
        <v>66</v>
      </c>
      <c r="BP28" s="52" t="s">
        <v>708</v>
      </c>
      <c r="BQ28" s="14"/>
      <c r="BR28" s="14"/>
      <c r="BS28" s="39">
        <f>BT27</f>
        <v>46403</v>
      </c>
      <c r="BT28" s="39">
        <f>BS28+1460</f>
        <v>47863</v>
      </c>
      <c r="BU28" s="39">
        <f t="shared" ref="BU28" si="38">IF(DAY(BS28)&lt;=15,DATE(YEAR(BS28),MONTH(BS28),1),EOMONTH(BS28,0))</f>
        <v>46418</v>
      </c>
      <c r="BV28" s="39">
        <f t="shared" ref="BV28" si="39">IF(DAY(BT28)&lt;=15,DATE(YEAR(BT28),MONTH(BT28),1),EOMONTH(BT28,0))</f>
        <v>47849</v>
      </c>
      <c r="BW28" s="52"/>
      <c r="BX28" s="51"/>
      <c r="BY28" s="45"/>
      <c r="BZ28" s="375"/>
      <c r="CA28" s="376"/>
      <c r="CB28" s="52"/>
      <c r="CC28" s="37">
        <f t="shared" ref="CC28" si="40">CE28-60</f>
        <v>46133</v>
      </c>
      <c r="CD28" s="37">
        <f t="shared" ref="CD28" si="41">IF(DAY(CC28)&lt;=15,DATE(YEAR(CC28),MONTH(CC28),1),EOMONTH(CC28,0))</f>
        <v>46142</v>
      </c>
      <c r="CE28" s="37">
        <f t="shared" ref="CE28" si="42">CG28</f>
        <v>46193</v>
      </c>
      <c r="CF28" s="37">
        <f t="shared" ref="CF28" si="43">IF(DAY(CE28)&lt;=15,DATE(YEAR(CE28),MONTH(CE28),1),EOMONTH(CE28,0))</f>
        <v>46203</v>
      </c>
      <c r="CG28" s="37">
        <f t="shared" ref="CG28" si="44">CI28-210</f>
        <v>46193</v>
      </c>
      <c r="CH28" s="37">
        <f t="shared" ref="CH28" si="45">IF(DAY(CG28)&lt;=15,DATE(YEAR(CG28),MONTH(CG28),1),EOMONTH(CG28,0))</f>
        <v>46203</v>
      </c>
      <c r="CI28" s="37">
        <f t="shared" ref="CI28" si="46">BS28</f>
        <v>46403</v>
      </c>
      <c r="CJ28" s="37">
        <f t="shared" ref="CJ28" si="47">IF(DAY(CI28)&lt;=15,DATE(YEAR(CI28),MONTH(CI28),1),EOMONTH(CI28,0))</f>
        <v>46418</v>
      </c>
    </row>
    <row r="29" spans="1:88" ht="28" customHeight="1">
      <c r="A29" s="131" t="s">
        <v>1075</v>
      </c>
      <c r="B29" s="131" t="s">
        <v>660</v>
      </c>
      <c r="C29" s="132" t="s">
        <v>1076</v>
      </c>
      <c r="D29" s="133" t="str">
        <f t="shared" ca="1" si="1"/>
        <v>En cours</v>
      </c>
      <c r="E29" s="245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303">
        <f t="shared" si="2"/>
        <v>46318</v>
      </c>
      <c r="BL29" s="386"/>
      <c r="BN29" s="8" t="s">
        <v>1075</v>
      </c>
      <c r="BO29" s="65" t="s">
        <v>1075</v>
      </c>
      <c r="BP29" s="52" t="s">
        <v>708</v>
      </c>
      <c r="BQ29" s="14" t="s">
        <v>708</v>
      </c>
      <c r="BR29" s="14" t="s">
        <v>63</v>
      </c>
      <c r="BS29" s="39">
        <v>44858</v>
      </c>
      <c r="BT29" s="39">
        <v>46318</v>
      </c>
      <c r="BU29" s="39">
        <f t="shared" si="3"/>
        <v>44865</v>
      </c>
      <c r="BV29" s="39">
        <f t="shared" si="4"/>
        <v>46326</v>
      </c>
      <c r="BW29" s="52" t="s">
        <v>2</v>
      </c>
      <c r="BX29" s="51" t="s">
        <v>1077</v>
      </c>
      <c r="BY29" s="45"/>
      <c r="BZ29" s="375" t="s">
        <v>10</v>
      </c>
      <c r="CA29" s="376"/>
      <c r="CB29" s="52"/>
      <c r="CC29" s="37">
        <f t="shared" si="27"/>
        <v>44588</v>
      </c>
      <c r="CD29" s="37">
        <f t="shared" si="5"/>
        <v>44592</v>
      </c>
      <c r="CE29" s="37">
        <f t="shared" si="6"/>
        <v>44648</v>
      </c>
      <c r="CF29" s="37">
        <f t="shared" si="7"/>
        <v>44651</v>
      </c>
      <c r="CG29" s="37">
        <f t="shared" si="24"/>
        <v>44648</v>
      </c>
      <c r="CH29" s="37">
        <f t="shared" si="9"/>
        <v>44651</v>
      </c>
      <c r="CI29" s="37">
        <f t="shared" si="10"/>
        <v>44858</v>
      </c>
      <c r="CJ29" s="37">
        <f t="shared" si="11"/>
        <v>44865</v>
      </c>
    </row>
    <row r="30" spans="1:88" ht="28" customHeight="1">
      <c r="A30" s="131" t="s">
        <v>65</v>
      </c>
      <c r="B30" s="131" t="s">
        <v>660</v>
      </c>
      <c r="C30" s="132" t="s">
        <v>1076</v>
      </c>
      <c r="D30" s="133" t="str">
        <f t="shared" ca="1" si="1"/>
        <v>À venir</v>
      </c>
      <c r="E30" s="245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246"/>
      <c r="AP30" s="246"/>
      <c r="AQ30" s="246"/>
      <c r="AR30" s="246"/>
      <c r="AS30" s="246"/>
      <c r="AT30" s="246"/>
      <c r="AU30" s="246"/>
      <c r="AV30" s="246"/>
      <c r="AW30" s="246"/>
      <c r="AX30" s="246"/>
      <c r="AY30" s="246"/>
      <c r="AZ30" s="246"/>
      <c r="BA30" s="303">
        <f t="shared" si="2"/>
        <v>47778</v>
      </c>
      <c r="BL30" s="386"/>
      <c r="BN30" s="8" t="s">
        <v>1075</v>
      </c>
      <c r="BO30" s="65" t="s">
        <v>66</v>
      </c>
      <c r="BP30" s="52" t="s">
        <v>708</v>
      </c>
      <c r="BQ30" s="14" t="s">
        <v>708</v>
      </c>
      <c r="BR30" s="14" t="s">
        <v>63</v>
      </c>
      <c r="BS30" s="39">
        <f>BT29</f>
        <v>46318</v>
      </c>
      <c r="BT30" s="39">
        <f>BS30+1460</f>
        <v>47778</v>
      </c>
      <c r="BU30" s="39">
        <f t="shared" si="3"/>
        <v>46326</v>
      </c>
      <c r="BV30" s="39">
        <f t="shared" si="4"/>
        <v>47787</v>
      </c>
      <c r="BW30" s="52" t="s">
        <v>2</v>
      </c>
      <c r="BX30" s="51" t="s">
        <v>1077</v>
      </c>
      <c r="BY30" s="45"/>
      <c r="BZ30" s="375" t="s">
        <v>10</v>
      </c>
      <c r="CA30" s="376"/>
      <c r="CB30" s="52"/>
      <c r="CC30" s="37">
        <f>CE30-152</f>
        <v>45956</v>
      </c>
      <c r="CD30" s="37">
        <f t="shared" si="5"/>
        <v>45961</v>
      </c>
      <c r="CE30" s="37">
        <f t="shared" si="6"/>
        <v>46108</v>
      </c>
      <c r="CF30" s="37">
        <f t="shared" si="7"/>
        <v>46112</v>
      </c>
      <c r="CG30" s="37">
        <f t="shared" si="24"/>
        <v>46108</v>
      </c>
      <c r="CH30" s="37">
        <f t="shared" si="9"/>
        <v>46112</v>
      </c>
      <c r="CI30" s="37">
        <f t="shared" si="10"/>
        <v>46318</v>
      </c>
      <c r="CJ30" s="37">
        <f t="shared" si="11"/>
        <v>46326</v>
      </c>
    </row>
    <row r="31" spans="1:88" ht="28" customHeight="1">
      <c r="A31" s="131" t="s">
        <v>1078</v>
      </c>
      <c r="B31" s="131" t="s">
        <v>660</v>
      </c>
      <c r="C31" s="132" t="s">
        <v>1079</v>
      </c>
      <c r="D31" s="133" t="str">
        <f t="shared" ca="1" si="1"/>
        <v>En cours</v>
      </c>
      <c r="E31" s="245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6"/>
      <c r="AJ31" s="246"/>
      <c r="AK31" s="246"/>
      <c r="AL31" s="246"/>
      <c r="AM31" s="246"/>
      <c r="AN31" s="246"/>
      <c r="AO31" s="246"/>
      <c r="AP31" s="246"/>
      <c r="AQ31" s="246"/>
      <c r="AR31" s="246"/>
      <c r="AS31" s="246"/>
      <c r="AT31" s="246"/>
      <c r="AU31" s="246"/>
      <c r="AV31" s="246"/>
      <c r="AW31" s="246"/>
      <c r="AX31" s="246"/>
      <c r="AY31" s="246"/>
      <c r="AZ31" s="246"/>
      <c r="BA31" s="303">
        <f t="shared" si="2"/>
        <v>46697</v>
      </c>
      <c r="BB31" s="5"/>
      <c r="BL31" s="386"/>
      <c r="BN31" s="8" t="s">
        <v>1080</v>
      </c>
      <c r="BO31" s="65" t="s">
        <v>1078</v>
      </c>
      <c r="BP31" s="52" t="s">
        <v>613</v>
      </c>
      <c r="BQ31" s="14" t="s">
        <v>687</v>
      </c>
      <c r="BR31" s="14" t="s">
        <v>63</v>
      </c>
      <c r="BS31" s="39">
        <v>45237</v>
      </c>
      <c r="BT31" s="39">
        <v>46697</v>
      </c>
      <c r="BU31" s="39">
        <f t="shared" si="3"/>
        <v>45231</v>
      </c>
      <c r="BV31" s="39">
        <f t="shared" si="4"/>
        <v>46692</v>
      </c>
      <c r="BW31" s="52" t="s">
        <v>2</v>
      </c>
      <c r="BX31" s="45" t="s">
        <v>1081</v>
      </c>
      <c r="BY31" s="45"/>
      <c r="BZ31" s="375" t="s">
        <v>10</v>
      </c>
      <c r="CA31" s="376"/>
      <c r="CB31" s="52" t="s">
        <v>10</v>
      </c>
      <c r="CC31" s="3">
        <f>CE31-90</f>
        <v>44997</v>
      </c>
      <c r="CD31" s="3">
        <f t="shared" si="5"/>
        <v>44986</v>
      </c>
      <c r="CE31" s="3">
        <f t="shared" si="6"/>
        <v>45087</v>
      </c>
      <c r="CF31" s="3">
        <f t="shared" si="7"/>
        <v>45078</v>
      </c>
      <c r="CG31" s="3">
        <f>CI31-150</f>
        <v>45087</v>
      </c>
      <c r="CH31" s="3">
        <f t="shared" si="9"/>
        <v>45078</v>
      </c>
      <c r="CI31" s="3">
        <f t="shared" si="10"/>
        <v>45237</v>
      </c>
      <c r="CJ31" s="3">
        <f t="shared" si="11"/>
        <v>45231</v>
      </c>
    </row>
    <row r="32" spans="1:88" ht="23.25" customHeight="1">
      <c r="A32" s="308" t="s">
        <v>1082</v>
      </c>
      <c r="B32" s="131" t="s">
        <v>660</v>
      </c>
      <c r="C32" s="132" t="s">
        <v>1083</v>
      </c>
      <c r="D32" s="133" t="str">
        <f t="shared" ca="1" si="1"/>
        <v>En cours</v>
      </c>
      <c r="E32" s="245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  <c r="AB32" s="246"/>
      <c r="AC32" s="246"/>
      <c r="AD32" s="246"/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246"/>
      <c r="AP32" s="246"/>
      <c r="AQ32" s="246"/>
      <c r="AR32" s="246"/>
      <c r="AS32" s="246"/>
      <c r="AT32" s="246"/>
      <c r="AU32" s="246"/>
      <c r="AV32" s="246"/>
      <c r="AW32" s="246"/>
      <c r="AX32" s="246"/>
      <c r="AY32" s="246"/>
      <c r="AZ32" s="246"/>
      <c r="BA32" s="303">
        <f t="shared" si="2"/>
        <v>46705</v>
      </c>
      <c r="BB32"/>
      <c r="BL32" s="386"/>
      <c r="BN32" s="8" t="s">
        <v>1082</v>
      </c>
      <c r="BO32" s="65" t="s">
        <v>1082</v>
      </c>
      <c r="BP32" s="52" t="s">
        <v>1084</v>
      </c>
      <c r="BQ32" s="14" t="s">
        <v>687</v>
      </c>
      <c r="BR32" s="14" t="s">
        <v>63</v>
      </c>
      <c r="BS32" s="39">
        <v>45245</v>
      </c>
      <c r="BT32" s="39">
        <v>46705</v>
      </c>
      <c r="BU32" s="39">
        <f t="shared" si="3"/>
        <v>45231</v>
      </c>
      <c r="BV32" s="39">
        <f t="shared" si="4"/>
        <v>46692</v>
      </c>
      <c r="BW32" s="52" t="s">
        <v>0</v>
      </c>
      <c r="BX32" s="47" t="s">
        <v>1085</v>
      </c>
      <c r="BY32" s="45"/>
      <c r="BZ32" s="375" t="s">
        <v>15</v>
      </c>
      <c r="CA32" s="376"/>
      <c r="CB32" s="52" t="s">
        <v>10</v>
      </c>
      <c r="CC32" s="3">
        <f>CE32-90</f>
        <v>44975</v>
      </c>
      <c r="CD32" s="3">
        <f t="shared" si="5"/>
        <v>44985</v>
      </c>
      <c r="CE32" s="3">
        <f t="shared" si="6"/>
        <v>45065</v>
      </c>
      <c r="CF32" s="3">
        <f t="shared" si="7"/>
        <v>45077</v>
      </c>
      <c r="CG32" s="3">
        <f>CI32-180</f>
        <v>45065</v>
      </c>
      <c r="CH32" s="3">
        <f t="shared" si="9"/>
        <v>45077</v>
      </c>
      <c r="CI32" s="3">
        <f t="shared" si="10"/>
        <v>45245</v>
      </c>
      <c r="CJ32" s="3">
        <f t="shared" si="11"/>
        <v>45231</v>
      </c>
    </row>
    <row r="33" spans="1:88" ht="32.25" customHeight="1">
      <c r="A33" s="131" t="s">
        <v>1086</v>
      </c>
      <c r="B33" s="131" t="s">
        <v>660</v>
      </c>
      <c r="C33" s="132" t="s">
        <v>1087</v>
      </c>
      <c r="D33" s="133" t="str">
        <f t="shared" ca="1" si="1"/>
        <v>En cours</v>
      </c>
      <c r="E33" s="245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  <c r="AB33" s="246"/>
      <c r="AC33" s="246"/>
      <c r="AD33" s="246"/>
      <c r="AE33" s="246"/>
      <c r="AF33" s="246"/>
      <c r="AG33" s="246"/>
      <c r="AH33" s="246"/>
      <c r="AI33" s="246"/>
      <c r="AJ33" s="246"/>
      <c r="AK33" s="246"/>
      <c r="AL33" s="246"/>
      <c r="AM33" s="246"/>
      <c r="AN33" s="246"/>
      <c r="AO33" s="246"/>
      <c r="AP33" s="246"/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303">
        <f t="shared" si="2"/>
        <v>47301</v>
      </c>
      <c r="BB33"/>
      <c r="BL33" s="386"/>
      <c r="BN33" s="8" t="s">
        <v>1086</v>
      </c>
      <c r="BO33" s="8" t="s">
        <v>1086</v>
      </c>
      <c r="BP33" s="52" t="s">
        <v>708</v>
      </c>
      <c r="BQ33" s="14" t="s">
        <v>708</v>
      </c>
      <c r="BR33" s="14" t="s">
        <v>63</v>
      </c>
      <c r="BS33" s="39">
        <v>45839</v>
      </c>
      <c r="BT33" s="39">
        <v>47301</v>
      </c>
      <c r="BU33" s="39">
        <f t="shared" si="3"/>
        <v>45839</v>
      </c>
      <c r="BV33" s="39">
        <f t="shared" si="4"/>
        <v>47300</v>
      </c>
      <c r="BW33" s="52"/>
      <c r="BX33" s="47"/>
      <c r="BY33" s="45"/>
      <c r="BZ33" s="375"/>
      <c r="CA33" s="376"/>
      <c r="CB33" s="52"/>
      <c r="CC33" s="3">
        <f>CE33-90</f>
        <v>45569</v>
      </c>
      <c r="CD33" s="3">
        <f t="shared" ref="CD33" si="48">IF(DAY(CC33)&lt;=15,DATE(YEAR(CC33),MONTH(CC33),1),EOMONTH(CC33,0))</f>
        <v>45566</v>
      </c>
      <c r="CE33" s="3">
        <f t="shared" ref="CE33" si="49">CG33</f>
        <v>45659</v>
      </c>
      <c r="CF33" s="3">
        <f t="shared" ref="CF33" si="50">IF(DAY(CE33)&lt;=15,DATE(YEAR(CE33),MONTH(CE33),1),EOMONTH(CE33,0))</f>
        <v>45658</v>
      </c>
      <c r="CG33" s="3">
        <f>CI33-180</f>
        <v>45659</v>
      </c>
      <c r="CH33" s="3">
        <f t="shared" ref="CH33" si="51">IF(DAY(CG33)&lt;=15,DATE(YEAR(CG33),MONTH(CG33),1),EOMONTH(CG33,0))</f>
        <v>45658</v>
      </c>
      <c r="CI33" s="3">
        <f t="shared" ref="CI33:CI35" si="52">BS33</f>
        <v>45839</v>
      </c>
      <c r="CJ33" s="3">
        <f t="shared" ref="CJ33:CJ35" si="53">IF(DAY(CI33)&lt;=15,DATE(YEAR(CI33),MONTH(CI33),1),EOMONTH(CI33,0))</f>
        <v>45839</v>
      </c>
    </row>
    <row r="34" spans="1:88" ht="32.25" customHeight="1">
      <c r="A34" s="131" t="s">
        <v>1088</v>
      </c>
      <c r="B34" s="131" t="s">
        <v>1057</v>
      </c>
      <c r="C34" s="131" t="s">
        <v>1089</v>
      </c>
      <c r="D34" s="133" t="str">
        <f t="shared" ca="1" si="1"/>
        <v>En cours</v>
      </c>
      <c r="E34" s="245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46"/>
      <c r="AZ34" s="246"/>
      <c r="BA34" s="303">
        <f t="shared" si="2"/>
        <v>47361</v>
      </c>
      <c r="BB34"/>
      <c r="BL34" s="386"/>
      <c r="BN34" s="8" t="s">
        <v>1088</v>
      </c>
      <c r="BO34" s="8" t="s">
        <v>1088</v>
      </c>
      <c r="BP34" s="52" t="s">
        <v>708</v>
      </c>
      <c r="BQ34" s="14"/>
      <c r="BR34" s="14" t="s">
        <v>63</v>
      </c>
      <c r="BS34" s="39">
        <v>45901</v>
      </c>
      <c r="BT34" s="39">
        <v>47361</v>
      </c>
      <c r="BU34" s="39">
        <f t="shared" si="3"/>
        <v>45901</v>
      </c>
      <c r="BV34" s="39">
        <f t="shared" si="4"/>
        <v>47361</v>
      </c>
      <c r="BW34" s="52"/>
      <c r="BX34" s="47"/>
      <c r="BY34" s="45" t="s">
        <v>19</v>
      </c>
      <c r="BZ34" s="375"/>
      <c r="CA34" s="376"/>
      <c r="CB34" s="52"/>
      <c r="CC34" s="3">
        <f>CE34-90</f>
        <v>45631</v>
      </c>
      <c r="CD34" s="3">
        <f t="shared" ref="CD34" si="54">IF(DAY(CC34)&lt;=15,DATE(YEAR(CC34),MONTH(CC34),1),EOMONTH(CC34,0))</f>
        <v>45627</v>
      </c>
      <c r="CE34" s="3">
        <f t="shared" ref="CE34" si="55">CG34</f>
        <v>45721</v>
      </c>
      <c r="CF34" s="3">
        <f t="shared" ref="CF34" si="56">IF(DAY(CE34)&lt;=15,DATE(YEAR(CE34),MONTH(CE34),1),EOMONTH(CE34,0))</f>
        <v>45717</v>
      </c>
      <c r="CG34" s="3">
        <f>CI34-180</f>
        <v>45721</v>
      </c>
      <c r="CH34" s="3">
        <f t="shared" ref="CH34" si="57">IF(DAY(CG34)&lt;=15,DATE(YEAR(CG34),MONTH(CG34),1),EOMONTH(CG34,0))</f>
        <v>45717</v>
      </c>
      <c r="CI34" s="3">
        <f t="shared" si="52"/>
        <v>45901</v>
      </c>
      <c r="CJ34" s="3">
        <f t="shared" si="53"/>
        <v>45901</v>
      </c>
    </row>
    <row r="35" spans="1:88" ht="32.25" hidden="1" customHeight="1">
      <c r="A35" s="131" t="s">
        <v>1090</v>
      </c>
      <c r="B35" s="358"/>
      <c r="C35" s="132" t="s">
        <v>1091</v>
      </c>
      <c r="D35" s="133" t="str">
        <f t="shared" ca="1" si="1"/>
        <v>À venir</v>
      </c>
      <c r="E35" s="245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246"/>
      <c r="W35" s="246"/>
      <c r="X35" s="246"/>
      <c r="Y35" s="246"/>
      <c r="Z35" s="246"/>
      <c r="AA35" s="246"/>
      <c r="AB35" s="246"/>
      <c r="AC35" s="246"/>
      <c r="AD35" s="246"/>
      <c r="AE35" s="246"/>
      <c r="AF35" s="246"/>
      <c r="AG35" s="246"/>
      <c r="AH35" s="246"/>
      <c r="AI35" s="246"/>
      <c r="AJ35" s="246"/>
      <c r="AK35" s="246"/>
      <c r="AL35" s="246"/>
      <c r="AM35" s="246"/>
      <c r="AN35" s="246"/>
      <c r="AO35" s="246"/>
      <c r="AP35" s="246"/>
      <c r="AQ35" s="246"/>
      <c r="AR35" s="246"/>
      <c r="AS35" s="246"/>
      <c r="AT35" s="246"/>
      <c r="AU35" s="246"/>
      <c r="AV35" s="246"/>
      <c r="AW35" s="246"/>
      <c r="AX35" s="246"/>
      <c r="AY35" s="246"/>
      <c r="AZ35" s="246"/>
      <c r="BA35" s="303">
        <f t="shared" si="2"/>
        <v>47422</v>
      </c>
      <c r="BB35"/>
      <c r="BL35" s="386"/>
      <c r="BN35" s="8" t="s">
        <v>1090</v>
      </c>
      <c r="BO35" s="388" t="s">
        <v>1090</v>
      </c>
      <c r="BP35" s="52" t="s">
        <v>708</v>
      </c>
      <c r="BQ35" s="14"/>
      <c r="BR35" s="14" t="s">
        <v>50</v>
      </c>
      <c r="BS35" s="39">
        <v>45962</v>
      </c>
      <c r="BT35" s="39">
        <v>47422</v>
      </c>
      <c r="BU35" s="39">
        <f t="shared" ref="BU35:BU36" si="58">IF(DAY(BS35)&lt;=15,DATE(YEAR(BS35),MONTH(BS35),1),EOMONTH(BS35,0))</f>
        <v>45962</v>
      </c>
      <c r="BV35" s="39">
        <f t="shared" ref="BV35:BV36" si="59">IF(DAY(BT35)&lt;=15,DATE(YEAR(BT35),MONTH(BT35),1),EOMONTH(BT35,0))</f>
        <v>47422</v>
      </c>
      <c r="BW35" s="52"/>
      <c r="BX35" s="47"/>
      <c r="BY35" s="45" t="s">
        <v>12</v>
      </c>
      <c r="BZ35" s="375"/>
      <c r="CA35" s="376"/>
      <c r="CB35" s="52"/>
      <c r="CC35" s="3"/>
      <c r="CD35" s="3"/>
      <c r="CE35" s="3"/>
      <c r="CF35" s="3"/>
      <c r="CG35" s="3"/>
      <c r="CH35" s="3"/>
      <c r="CI35" s="3">
        <f t="shared" si="52"/>
        <v>45962</v>
      </c>
      <c r="CJ35" s="3">
        <f t="shared" si="53"/>
        <v>45962</v>
      </c>
    </row>
    <row r="36" spans="1:88" ht="32.25" hidden="1" customHeight="1">
      <c r="A36" s="131" t="s">
        <v>1092</v>
      </c>
      <c r="B36" s="358"/>
      <c r="C36" s="132" t="s">
        <v>1093</v>
      </c>
      <c r="D36" s="133" t="str">
        <f t="shared" ca="1" si="1"/>
        <v>À venir</v>
      </c>
      <c r="E36" s="245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246"/>
      <c r="AJ36" s="246"/>
      <c r="AK36" s="246"/>
      <c r="AL36" s="246"/>
      <c r="AM36" s="246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246"/>
      <c r="AY36" s="246"/>
      <c r="AZ36" s="246"/>
      <c r="BA36" s="303">
        <f>BS36</f>
        <v>46023</v>
      </c>
      <c r="BB36"/>
      <c r="BL36" s="386"/>
      <c r="BN36" s="8" t="s">
        <v>1092</v>
      </c>
      <c r="BO36" s="388" t="s">
        <v>1092</v>
      </c>
      <c r="BP36" s="52" t="s">
        <v>708</v>
      </c>
      <c r="BQ36" s="14"/>
      <c r="BR36" s="14" t="s">
        <v>63</v>
      </c>
      <c r="BS36" s="39">
        <v>46023</v>
      </c>
      <c r="BT36" s="39">
        <v>47364</v>
      </c>
      <c r="BU36" s="39">
        <f t="shared" si="58"/>
        <v>46023</v>
      </c>
      <c r="BV36" s="39">
        <f t="shared" si="59"/>
        <v>47362</v>
      </c>
      <c r="BW36" s="52"/>
      <c r="BX36" s="47"/>
      <c r="BY36" s="45" t="s">
        <v>14</v>
      </c>
      <c r="BZ36" s="375"/>
      <c r="CA36" s="376"/>
      <c r="CB36" s="52"/>
      <c r="CC36" s="3"/>
      <c r="CD36" s="3"/>
      <c r="CE36" s="3"/>
      <c r="CF36" s="3"/>
      <c r="CG36" s="3"/>
      <c r="CH36" s="3"/>
      <c r="CI36" s="3"/>
      <c r="CJ36" s="3"/>
    </row>
  </sheetData>
  <sheetProtection algorithmName="SHA-512" hashValue="NqsXtNkjDRMQh9i6RIS6zkSSc6/MBGyNF+vosEc+fHpR/jYYxpASeUAubCdsb9bwWcionP0WAuqxPtEUfaBuIA==" saltValue="GEUWN+jaQcIqAvOL3stNJg==" spinCount="100000" sheet="1" autoFilter="0"/>
  <autoFilter ref="A6:D6" xr:uid="{AEAE953E-00D4-4A13-8A66-FDF399B28B7F}"/>
  <mergeCells count="5">
    <mergeCell ref="A4:B4"/>
    <mergeCell ref="Q5:AB5"/>
    <mergeCell ref="AC5:AN5"/>
    <mergeCell ref="E5:P5"/>
    <mergeCell ref="AO5:AZ5"/>
  </mergeCells>
  <phoneticPr fontId="12" type="noConversion"/>
  <conditionalFormatting sqref="C2">
    <cfRule type="expression" dxfId="17" priority="19">
      <formula>AND(BX$6&gt;=#REF!,BX$6&lt;=#REF!)</formula>
    </cfRule>
    <cfRule type="expression" dxfId="16" priority="20">
      <formula>AND(BX$6&gt;=#REF!,BX$6&lt;=#REF!)</formula>
    </cfRule>
    <cfRule type="expression" dxfId="15" priority="21">
      <formula>AND(BX$6&gt;=#REF!,BX$6&lt;=#REF!)</formula>
    </cfRule>
    <cfRule type="expression" dxfId="14" priority="22">
      <formula>AND(BX$6&gt;=#REF!,BX$6&lt;=#REF!)</formula>
    </cfRule>
  </conditionalFormatting>
  <conditionalFormatting sqref="D1:D5 D37:D1048576">
    <cfRule type="containsText" dxfId="13" priority="26" operator="containsText" text="A venir">
      <formula>NOT(ISERROR(SEARCH("A venir",D1)))</formula>
    </cfRule>
  </conditionalFormatting>
  <conditionalFormatting sqref="D1:D1048576">
    <cfRule type="containsText" dxfId="12" priority="13" operator="containsText" text="Term">
      <formula>NOT(ISERROR(SEARCH("Term",D1)))</formula>
    </cfRule>
  </conditionalFormatting>
  <conditionalFormatting sqref="D6:D36">
    <cfRule type="containsText" dxfId="11" priority="14" operator="containsText" text="À venir">
      <formula>NOT(ISERROR(SEARCH("À venir",D6)))</formula>
    </cfRule>
  </conditionalFormatting>
  <conditionalFormatting sqref="D7:D36">
    <cfRule type="containsText" dxfId="10" priority="15" operator="containsText" text="En cours">
      <formula>NOT(ISERROR(SEARCH("En cours",D7)))</formula>
    </cfRule>
    <cfRule type="expression" dxfId="9" priority="16">
      <formula>AND(D$6&gt;=$CD7,D$6&lt;=$CF7)</formula>
    </cfRule>
    <cfRule type="expression" dxfId="8" priority="17">
      <formula>AND(D$6&gt;=$BU7,D$6&lt;=$BV7)</formula>
    </cfRule>
    <cfRule type="expression" dxfId="7" priority="18">
      <formula>AND(D$6&gt;=$CH7,D$6&lt;=$CJ7)</formula>
    </cfRule>
  </conditionalFormatting>
  <conditionalFormatting sqref="D36">
    <cfRule type="expression" dxfId="6" priority="868">
      <formula>AND(D$6&gt;=$CD36,D$6&lt;=$CF36)</formula>
    </cfRule>
  </conditionalFormatting>
  <conditionalFormatting sqref="D36:P36">
    <cfRule type="expression" dxfId="5" priority="869">
      <formula>AND(D$6&gt;=$BT36,D$6&lt;=$BV36)</formula>
    </cfRule>
    <cfRule type="expression" dxfId="4" priority="870">
      <formula>AND(D$6&gt;=$CH36,D$6&lt;=$CJ36)</formula>
    </cfRule>
  </conditionalFormatting>
  <conditionalFormatting sqref="E36:P36">
    <cfRule type="expression" dxfId="3" priority="873">
      <formula>AND(E$6&gt;=$CD36,E$6&lt;=$CF36)</formula>
    </cfRule>
  </conditionalFormatting>
  <conditionalFormatting sqref="E7:AZ35 Q36:AZ36">
    <cfRule type="expression" dxfId="2" priority="10">
      <formula>AND(E$6&gt;=$BU7,E$6&lt;=$BV7)</formula>
    </cfRule>
    <cfRule type="expression" dxfId="1" priority="11">
      <formula>AND(E$6&gt;=$CH7,E$6&lt;=$CJ7)</formula>
    </cfRule>
    <cfRule type="expression" dxfId="0" priority="12">
      <formula>AND(E$6&gt;=$CD7,E$6&lt;=$CF7)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72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5427C81-FE3B-48C7-9E26-9B1E0E007775}">
          <x14:formula1>
            <xm:f>Feuil1!$A$1:$A$3</xm:f>
          </x14:formula1>
          <xm:sqref>BW7:BW33</xm:sqref>
        </x14:dataValidation>
        <x14:dataValidation type="list" allowBlank="1" showInputMessage="1" showErrorMessage="1" xr:uid="{3967EE54-37B3-4AA4-AA01-25B522250703}">
          <x14:formula1>
            <xm:f>Feuil1!$A$7:$A$13</xm:f>
          </x14:formula1>
          <xm:sqref>BY7:BY34</xm:sqref>
        </x14:dataValidation>
        <x14:dataValidation type="list" allowBlank="1" showInputMessage="1" showErrorMessage="1" xr:uid="{7C301C9B-F58F-4ABF-BEC9-D56A72E2B52E}">
          <x14:formula1>
            <xm:f>Feuil1!$D$7:$D$8</xm:f>
          </x14:formula1>
          <xm:sqref>CA7:CB33</xm:sqref>
        </x14:dataValidation>
        <x14:dataValidation type="list" allowBlank="1" showInputMessage="1" showErrorMessage="1" xr:uid="{FBF28D9C-A480-4A2E-A3CC-5F78967BFEBD}">
          <x14:formula1>
            <xm:f>Feuil1!$B$7:$B$9</xm:f>
          </x14:formula1>
          <xm:sqref>BZ7:BZ33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3AE2B-C519-4AE0-A8B4-D992B23E14D0}">
  <sheetPr codeName="Feuil1">
    <pageSetUpPr fitToPage="1"/>
  </sheetPr>
  <dimension ref="A1:XDW83"/>
  <sheetViews>
    <sheetView showGridLines="0" tabSelected="1" topLeftCell="A2" zoomScale="60" zoomScaleNormal="60" workbookViewId="0">
      <pane xSplit="4" ySplit="5" topLeftCell="Q55" activePane="bottomRight" state="frozen"/>
      <selection pane="topRight" activeCell="D6" sqref="D6"/>
      <selection pane="bottomLeft" activeCell="D6" sqref="D6"/>
      <selection pane="bottomRight" activeCell="B70" sqref="B70"/>
    </sheetView>
  </sheetViews>
  <sheetFormatPr baseColWidth="10" defaultColWidth="10.81640625" defaultRowHeight="14.5"/>
  <cols>
    <col min="1" max="1" width="19.453125" style="68" customWidth="1"/>
    <col min="2" max="2" width="22.453125" style="23" customWidth="1"/>
    <col min="3" max="3" width="48.453125" style="7" customWidth="1"/>
    <col min="4" max="4" width="12" style="23" customWidth="1"/>
    <col min="5" max="16" width="3.453125" style="17" hidden="1" customWidth="1"/>
    <col min="17" max="52" width="3.453125" style="17" customWidth="1"/>
    <col min="53" max="53" width="13.1796875" style="6" customWidth="1"/>
    <col min="54" max="55" width="15.453125" style="5" customWidth="1"/>
    <col min="56" max="63" width="10.81640625" style="5" customWidth="1"/>
    <col min="64" max="64" width="10.453125" style="5" customWidth="1"/>
    <col min="65" max="65" width="10.81640625" style="5" customWidth="1"/>
    <col min="66" max="70" width="10.81640625" style="5" hidden="1" customWidth="1"/>
    <col min="71" max="71" width="12.81640625" style="5" hidden="1" customWidth="1"/>
    <col min="72" max="72" width="12.7265625" style="5" hidden="1" customWidth="1"/>
    <col min="73" max="74" width="13.1796875" style="5" hidden="1" customWidth="1"/>
    <col min="75" max="75" width="10.81640625" style="5" hidden="1" customWidth="1"/>
    <col min="76" max="76" width="18.1796875" style="5" hidden="1" customWidth="1"/>
    <col min="77" max="77" width="21.453125" style="5" hidden="1" customWidth="1"/>
    <col min="78" max="78" width="29.81640625" style="5" hidden="1" customWidth="1"/>
    <col min="79" max="79" width="25.81640625" style="5" hidden="1" customWidth="1"/>
    <col min="80" max="80" width="16.7265625" style="5" hidden="1" customWidth="1"/>
    <col min="81" max="88" width="10.81640625" style="5" hidden="1" customWidth="1"/>
    <col min="89" max="16384" width="10.81640625" style="5"/>
  </cols>
  <sheetData>
    <row r="1" spans="1:16351" hidden="1">
      <c r="A1" s="66"/>
      <c r="E1" s="15">
        <f t="shared" ref="E1:AN1" si="0">VALUE(YEAR(E6)&amp;TEXT(MONTH(E6),"00"))</f>
        <v>202401</v>
      </c>
      <c r="F1" s="15">
        <f t="shared" si="0"/>
        <v>202402</v>
      </c>
      <c r="G1" s="15">
        <f t="shared" si="0"/>
        <v>202403</v>
      </c>
      <c r="H1" s="15">
        <f t="shared" si="0"/>
        <v>202404</v>
      </c>
      <c r="I1" s="15">
        <f t="shared" si="0"/>
        <v>202405</v>
      </c>
      <c r="J1" s="15">
        <f t="shared" si="0"/>
        <v>202406</v>
      </c>
      <c r="K1" s="15">
        <f t="shared" si="0"/>
        <v>202407</v>
      </c>
      <c r="L1" s="15">
        <f t="shared" si="0"/>
        <v>202408</v>
      </c>
      <c r="M1" s="15">
        <f t="shared" si="0"/>
        <v>202409</v>
      </c>
      <c r="N1" s="15">
        <f t="shared" si="0"/>
        <v>202410</v>
      </c>
      <c r="O1" s="15">
        <f t="shared" si="0"/>
        <v>202411</v>
      </c>
      <c r="P1" s="15">
        <f t="shared" si="0"/>
        <v>202412</v>
      </c>
      <c r="Q1" s="15">
        <f t="shared" si="0"/>
        <v>202501</v>
      </c>
      <c r="R1" s="15">
        <f t="shared" si="0"/>
        <v>202502</v>
      </c>
      <c r="S1" s="15">
        <f t="shared" si="0"/>
        <v>202503</v>
      </c>
      <c r="T1" s="15">
        <f t="shared" si="0"/>
        <v>202504</v>
      </c>
      <c r="U1" s="15">
        <f t="shared" si="0"/>
        <v>202505</v>
      </c>
      <c r="V1" s="15">
        <f t="shared" si="0"/>
        <v>202506</v>
      </c>
      <c r="W1" s="15">
        <f t="shared" si="0"/>
        <v>202507</v>
      </c>
      <c r="X1" s="15">
        <f t="shared" si="0"/>
        <v>202508</v>
      </c>
      <c r="Y1" s="15">
        <f t="shared" si="0"/>
        <v>202509</v>
      </c>
      <c r="Z1" s="15">
        <f t="shared" si="0"/>
        <v>202510</v>
      </c>
      <c r="AA1" s="15">
        <f t="shared" si="0"/>
        <v>202511</v>
      </c>
      <c r="AB1" s="15">
        <f t="shared" si="0"/>
        <v>202512</v>
      </c>
      <c r="AC1" s="15">
        <f t="shared" si="0"/>
        <v>202601</v>
      </c>
      <c r="AD1" s="15">
        <f t="shared" si="0"/>
        <v>202602</v>
      </c>
      <c r="AE1" s="15">
        <f t="shared" si="0"/>
        <v>202603</v>
      </c>
      <c r="AF1" s="15">
        <f t="shared" si="0"/>
        <v>202604</v>
      </c>
      <c r="AG1" s="15">
        <f t="shared" si="0"/>
        <v>202605</v>
      </c>
      <c r="AH1" s="15">
        <f t="shared" si="0"/>
        <v>202606</v>
      </c>
      <c r="AI1" s="15">
        <f t="shared" si="0"/>
        <v>202607</v>
      </c>
      <c r="AJ1" s="15">
        <f t="shared" si="0"/>
        <v>202608</v>
      </c>
      <c r="AK1" s="15">
        <f t="shared" si="0"/>
        <v>202609</v>
      </c>
      <c r="AL1" s="15">
        <f t="shared" si="0"/>
        <v>202610</v>
      </c>
      <c r="AM1" s="15">
        <f t="shared" si="0"/>
        <v>202611</v>
      </c>
      <c r="AN1" s="15">
        <f t="shared" si="0"/>
        <v>202612</v>
      </c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</row>
    <row r="2" spans="1:16351" ht="21.75" customHeight="1">
      <c r="A2" s="67"/>
      <c r="B2" s="43"/>
      <c r="C2" s="228" t="s">
        <v>20</v>
      </c>
    </row>
    <row r="3" spans="1:16351" ht="21.75" customHeight="1">
      <c r="A3" s="67"/>
      <c r="B3" s="128"/>
      <c r="C3" s="230" t="s">
        <v>21</v>
      </c>
    </row>
    <row r="4" spans="1:16351" ht="21.75" customHeight="1">
      <c r="A4" s="398" t="s">
        <v>22</v>
      </c>
      <c r="B4" s="399"/>
      <c r="C4" s="231" t="s">
        <v>23</v>
      </c>
    </row>
    <row r="5" spans="1:16351" ht="19.5">
      <c r="A5" s="265"/>
      <c r="B5" s="297"/>
      <c r="C5" s="143"/>
      <c r="D5" s="144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1">
        <v>2027</v>
      </c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A5" s="146"/>
    </row>
    <row r="6" spans="1:16351" s="93" customFormat="1" ht="43.5" customHeight="1">
      <c r="A6" s="129" t="s">
        <v>24</v>
      </c>
      <c r="B6" s="129" t="s">
        <v>25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N6" s="78" t="s">
        <v>29</v>
      </c>
      <c r="BO6" s="79" t="s">
        <v>30</v>
      </c>
      <c r="BP6" s="80" t="s">
        <v>31</v>
      </c>
      <c r="BQ6" s="82" t="s">
        <v>32</v>
      </c>
      <c r="BR6" s="80" t="s">
        <v>33</v>
      </c>
      <c r="BS6" s="83" t="s">
        <v>34</v>
      </c>
      <c r="BT6" s="83" t="s">
        <v>28</v>
      </c>
      <c r="BU6" s="84" t="s">
        <v>35</v>
      </c>
      <c r="BV6" s="85" t="s">
        <v>36</v>
      </c>
      <c r="BW6" s="81" t="s">
        <v>37</v>
      </c>
      <c r="BX6" s="80" t="s">
        <v>38</v>
      </c>
      <c r="BY6" s="316" t="s">
        <v>6</v>
      </c>
      <c r="BZ6" s="377" t="s">
        <v>7</v>
      </c>
      <c r="CA6" s="377" t="s">
        <v>8</v>
      </c>
      <c r="CB6" s="88" t="s">
        <v>39</v>
      </c>
      <c r="CC6" s="89" t="s">
        <v>40</v>
      </c>
      <c r="CD6" s="90" t="s">
        <v>41</v>
      </c>
      <c r="CE6" s="91" t="s">
        <v>42</v>
      </c>
      <c r="CF6" s="90" t="s">
        <v>41</v>
      </c>
      <c r="CG6" s="92" t="s">
        <v>43</v>
      </c>
      <c r="CH6" s="90" t="s">
        <v>41</v>
      </c>
      <c r="CI6" s="92" t="s">
        <v>44</v>
      </c>
      <c r="CJ6" s="90" t="s">
        <v>41</v>
      </c>
    </row>
    <row r="7" spans="1:16351" ht="29.25" customHeight="1">
      <c r="A7" s="131" t="s">
        <v>45</v>
      </c>
      <c r="B7" s="131" t="s">
        <v>46</v>
      </c>
      <c r="C7" s="132" t="s">
        <v>47</v>
      </c>
      <c r="D7" s="133" t="str">
        <f t="shared" ref="D7:D70" ca="1" si="1">IF(BT7&lt;TODAY(),"Terminé",(IF(BS7&gt;=TODAY(),"À venir","En cours")))</f>
        <v>En cours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303">
        <f t="shared" ref="BA7:BA70" si="2">BT7</f>
        <v>47238</v>
      </c>
      <c r="BB7"/>
      <c r="BC7"/>
      <c r="BD7"/>
      <c r="BE7"/>
      <c r="BF7"/>
      <c r="BG7"/>
      <c r="BH7"/>
      <c r="BI7"/>
      <c r="BN7" s="46" t="s">
        <v>48</v>
      </c>
      <c r="BO7" s="65" t="s">
        <v>45</v>
      </c>
      <c r="BP7" s="55" t="s">
        <v>49</v>
      </c>
      <c r="BQ7" s="24" t="s">
        <v>49</v>
      </c>
      <c r="BR7" s="14" t="s">
        <v>50</v>
      </c>
      <c r="BS7" s="11">
        <v>45778</v>
      </c>
      <c r="BT7" s="39">
        <f>BS7+1460</f>
        <v>47238</v>
      </c>
      <c r="BU7" s="34">
        <f t="shared" ref="BU7:BV22" si="3">IF(DAY(BS7)&lt;=15,DATE(YEAR(BS7),MONTH(BS7),1),EOMONTH(BS7,0))</f>
        <v>45778</v>
      </c>
      <c r="BV7" s="34">
        <f t="shared" si="3"/>
        <v>47238</v>
      </c>
      <c r="BW7" s="14" t="s">
        <v>0</v>
      </c>
      <c r="BX7" s="60" t="s">
        <v>51</v>
      </c>
      <c r="BY7" s="45" t="s">
        <v>17</v>
      </c>
      <c r="BZ7" s="375" t="s">
        <v>10</v>
      </c>
      <c r="CA7" s="375" t="s">
        <v>11</v>
      </c>
      <c r="CB7" s="52"/>
      <c r="CC7" s="3">
        <f>CE7-150</f>
        <v>45472</v>
      </c>
      <c r="CD7" s="3">
        <f t="shared" ref="CD7:CD70" si="4">IF(DAY(CC7)&lt;=15,DATE(YEAR(CC7),MONTH(CC7),1),EOMONTH(CC7,0))</f>
        <v>45473</v>
      </c>
      <c r="CE7" s="3">
        <f t="shared" ref="CE7:CE70" si="5">CG7</f>
        <v>45622</v>
      </c>
      <c r="CF7" s="3">
        <f t="shared" ref="CF7:CF70" si="6">IF(DAY(CE7)&lt;=15,DATE(YEAR(CE7),MONTH(CE7),1),EOMONTH(CE7,0))</f>
        <v>45626</v>
      </c>
      <c r="CG7" s="3">
        <f>CI7-156</f>
        <v>45622</v>
      </c>
      <c r="CH7" s="3">
        <f t="shared" ref="CH7:CH70" si="7">IF(DAY(CG7)&lt;=15,DATE(YEAR(CG7),MONTH(CG7),1),EOMONTH(CG7,0))</f>
        <v>45626</v>
      </c>
      <c r="CI7" s="3">
        <f t="shared" ref="CI7:CI70" si="8">BS7</f>
        <v>45778</v>
      </c>
      <c r="CJ7" s="3">
        <f t="shared" ref="CJ7:CJ70" si="9">IF(DAY(CI7)&lt;=15,DATE(YEAR(CI7),MONTH(CI7),1),EOMONTH(CI7,0))</f>
        <v>45778</v>
      </c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</row>
    <row r="8" spans="1:16351" ht="33" customHeight="1">
      <c r="A8" s="131" t="s">
        <v>52</v>
      </c>
      <c r="B8" s="131" t="s">
        <v>46</v>
      </c>
      <c r="C8" s="132" t="s">
        <v>53</v>
      </c>
      <c r="D8" s="133" t="str">
        <f t="shared" ca="1" si="1"/>
        <v>En cours</v>
      </c>
      <c r="E8" s="245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303">
        <f t="shared" si="2"/>
        <v>47328</v>
      </c>
      <c r="BB8"/>
      <c r="BC8"/>
      <c r="BD8"/>
      <c r="BE8"/>
      <c r="BF8"/>
      <c r="BG8"/>
      <c r="BH8"/>
      <c r="BI8"/>
      <c r="BN8" s="65" t="s">
        <v>54</v>
      </c>
      <c r="BO8" s="65" t="s">
        <v>52</v>
      </c>
      <c r="BP8" s="55" t="s">
        <v>49</v>
      </c>
      <c r="BQ8" s="24" t="s">
        <v>49</v>
      </c>
      <c r="BR8" s="56" t="s">
        <v>50</v>
      </c>
      <c r="BS8" s="11">
        <v>45868</v>
      </c>
      <c r="BT8" s="39">
        <v>47328</v>
      </c>
      <c r="BU8" s="34">
        <f t="shared" si="3"/>
        <v>45869</v>
      </c>
      <c r="BV8" s="34">
        <f t="shared" si="3"/>
        <v>47330</v>
      </c>
      <c r="BW8" s="14" t="s">
        <v>0</v>
      </c>
      <c r="BX8" s="60" t="s">
        <v>55</v>
      </c>
      <c r="BY8" s="45" t="s">
        <v>19</v>
      </c>
      <c r="BZ8" s="375" t="s">
        <v>10</v>
      </c>
      <c r="CA8" s="375" t="s">
        <v>11</v>
      </c>
      <c r="CB8" s="52"/>
      <c r="CC8" s="3">
        <f>CE8-130</f>
        <v>45558</v>
      </c>
      <c r="CD8" s="3">
        <f t="shared" si="4"/>
        <v>45565</v>
      </c>
      <c r="CE8" s="3">
        <f t="shared" si="5"/>
        <v>45688</v>
      </c>
      <c r="CF8" s="3">
        <f t="shared" si="6"/>
        <v>45688</v>
      </c>
      <c r="CG8" s="3">
        <f>CI8-180</f>
        <v>45688</v>
      </c>
      <c r="CH8" s="3">
        <f t="shared" si="7"/>
        <v>45688</v>
      </c>
      <c r="CI8" s="3">
        <f t="shared" si="8"/>
        <v>45868</v>
      </c>
      <c r="CJ8" s="3">
        <f t="shared" si="9"/>
        <v>45869</v>
      </c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</row>
    <row r="9" spans="1:16351" ht="41.5" customHeight="1">
      <c r="A9" s="131" t="s">
        <v>56</v>
      </c>
      <c r="B9" s="131" t="s">
        <v>46</v>
      </c>
      <c r="C9" s="132" t="s">
        <v>57</v>
      </c>
      <c r="D9" s="133" t="str">
        <f t="shared" ca="1" si="1"/>
        <v>En cours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303">
        <f t="shared" si="2"/>
        <v>47299</v>
      </c>
      <c r="BB9" s="48"/>
      <c r="BC9"/>
      <c r="BD9"/>
      <c r="BE9"/>
      <c r="BF9"/>
      <c r="BG9"/>
      <c r="BH9"/>
      <c r="BI9"/>
      <c r="BN9" s="46" t="s">
        <v>58</v>
      </c>
      <c r="BO9" s="9" t="s">
        <v>56</v>
      </c>
      <c r="BP9" s="55" t="s">
        <v>49</v>
      </c>
      <c r="BQ9" s="24"/>
      <c r="BR9" s="14" t="s">
        <v>50</v>
      </c>
      <c r="BS9" s="11">
        <v>45839</v>
      </c>
      <c r="BT9" s="39">
        <v>47299</v>
      </c>
      <c r="BU9" s="34">
        <f t="shared" si="3"/>
        <v>45839</v>
      </c>
      <c r="BV9" s="34">
        <f t="shared" si="3"/>
        <v>47299</v>
      </c>
      <c r="BW9" s="14" t="s">
        <v>0</v>
      </c>
      <c r="BX9" s="75" t="s">
        <v>59</v>
      </c>
      <c r="BY9" s="45" t="s">
        <v>9</v>
      </c>
      <c r="BZ9" s="375" t="s">
        <v>10</v>
      </c>
      <c r="CA9" s="375" t="s">
        <v>11</v>
      </c>
      <c r="CB9" s="52"/>
      <c r="CC9" s="69">
        <f>CE9-120</f>
        <v>45509</v>
      </c>
      <c r="CD9" s="69">
        <f t="shared" si="4"/>
        <v>45505</v>
      </c>
      <c r="CE9" s="69">
        <f t="shared" si="5"/>
        <v>45629</v>
      </c>
      <c r="CF9" s="69">
        <f t="shared" si="6"/>
        <v>45627</v>
      </c>
      <c r="CG9" s="69">
        <f>CI9-210</f>
        <v>45629</v>
      </c>
      <c r="CH9" s="69">
        <f t="shared" si="7"/>
        <v>45627</v>
      </c>
      <c r="CI9" s="69">
        <f t="shared" si="8"/>
        <v>45839</v>
      </c>
      <c r="CJ9" s="69">
        <f t="shared" si="9"/>
        <v>45839</v>
      </c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</row>
    <row r="10" spans="1:16351" ht="29.25" customHeight="1">
      <c r="A10" s="131" t="s">
        <v>60</v>
      </c>
      <c r="B10" s="131" t="s">
        <v>46</v>
      </c>
      <c r="C10" s="132" t="s">
        <v>61</v>
      </c>
      <c r="D10" s="133" t="str">
        <f t="shared" ca="1" si="1"/>
        <v>En cours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2"/>
        <v>46132</v>
      </c>
      <c r="BC10"/>
      <c r="BD10"/>
      <c r="BE10"/>
      <c r="BF10"/>
      <c r="BG10"/>
      <c r="BH10"/>
      <c r="BI10"/>
      <c r="BN10" s="46" t="s">
        <v>62</v>
      </c>
      <c r="BO10" s="65" t="s">
        <v>60</v>
      </c>
      <c r="BP10" s="24" t="s">
        <v>49</v>
      </c>
      <c r="BQ10" s="24" t="s">
        <v>49</v>
      </c>
      <c r="BR10" s="14" t="s">
        <v>63</v>
      </c>
      <c r="BS10" s="11">
        <v>44804</v>
      </c>
      <c r="BT10" s="39">
        <v>46132</v>
      </c>
      <c r="BU10" s="34">
        <f t="shared" si="3"/>
        <v>44804</v>
      </c>
      <c r="BV10" s="34">
        <f t="shared" si="3"/>
        <v>46142</v>
      </c>
      <c r="BW10" s="14" t="s">
        <v>0</v>
      </c>
      <c r="BX10" s="60" t="s">
        <v>64</v>
      </c>
      <c r="BY10" s="45" t="s">
        <v>9</v>
      </c>
      <c r="BZ10" s="375" t="s">
        <v>10</v>
      </c>
      <c r="CA10" s="375"/>
      <c r="CB10" s="52"/>
      <c r="CC10" s="3">
        <f>CE10-120</f>
        <v>44504</v>
      </c>
      <c r="CD10" s="3">
        <f t="shared" si="4"/>
        <v>44501</v>
      </c>
      <c r="CE10" s="3">
        <f t="shared" si="5"/>
        <v>44624</v>
      </c>
      <c r="CF10" s="3">
        <f t="shared" si="6"/>
        <v>44621</v>
      </c>
      <c r="CG10" s="3">
        <f t="shared" ref="CG10:CG18" si="10">CI10-180</f>
        <v>44624</v>
      </c>
      <c r="CH10" s="3">
        <f t="shared" si="7"/>
        <v>44621</v>
      </c>
      <c r="CI10" s="3">
        <f t="shared" si="8"/>
        <v>44804</v>
      </c>
      <c r="CJ10" s="3">
        <f t="shared" si="9"/>
        <v>44804</v>
      </c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</row>
    <row r="11" spans="1:16351" ht="29.25" customHeight="1">
      <c r="A11" s="308" t="s">
        <v>65</v>
      </c>
      <c r="B11" s="131" t="s">
        <v>46</v>
      </c>
      <c r="C11" s="132" t="s">
        <v>61</v>
      </c>
      <c r="D11" s="133" t="str">
        <f t="shared" ca="1" si="1"/>
        <v>À venir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 t="shared" si="2"/>
        <v>47682</v>
      </c>
      <c r="BC11"/>
      <c r="BD11"/>
      <c r="BE11"/>
      <c r="BF11"/>
      <c r="BG11"/>
      <c r="BH11"/>
      <c r="BI11"/>
      <c r="BN11" s="65" t="s">
        <v>60</v>
      </c>
      <c r="BO11" s="65" t="s">
        <v>66</v>
      </c>
      <c r="BP11" s="24" t="s">
        <v>49</v>
      </c>
      <c r="BQ11" s="24"/>
      <c r="BR11" s="14" t="s">
        <v>63</v>
      </c>
      <c r="BS11" s="11">
        <v>46222</v>
      </c>
      <c r="BT11" s="39">
        <v>47682</v>
      </c>
      <c r="BU11" s="34">
        <f t="shared" si="3"/>
        <v>46234</v>
      </c>
      <c r="BV11" s="34">
        <f t="shared" si="3"/>
        <v>47695</v>
      </c>
      <c r="BW11" s="14" t="s">
        <v>0</v>
      </c>
      <c r="BX11" s="60" t="s">
        <v>64</v>
      </c>
      <c r="BY11" s="45" t="s">
        <v>9</v>
      </c>
      <c r="BZ11" s="375" t="s">
        <v>10</v>
      </c>
      <c r="CA11" s="375" t="s">
        <v>11</v>
      </c>
      <c r="CB11" s="52"/>
      <c r="CC11" s="3">
        <f>CE11-120</f>
        <v>45922</v>
      </c>
      <c r="CD11" s="3">
        <f t="shared" si="4"/>
        <v>45930</v>
      </c>
      <c r="CE11" s="3">
        <f t="shared" si="5"/>
        <v>46042</v>
      </c>
      <c r="CF11" s="3">
        <f t="shared" si="6"/>
        <v>46053</v>
      </c>
      <c r="CG11" s="3">
        <f t="shared" si="10"/>
        <v>46042</v>
      </c>
      <c r="CH11" s="3">
        <f t="shared" si="7"/>
        <v>46053</v>
      </c>
      <c r="CI11" s="3">
        <f t="shared" si="8"/>
        <v>46222</v>
      </c>
      <c r="CJ11" s="3">
        <f t="shared" si="9"/>
        <v>46234</v>
      </c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</row>
    <row r="12" spans="1:16351" ht="29.25" customHeight="1">
      <c r="A12" s="131" t="s">
        <v>67</v>
      </c>
      <c r="B12" s="131" t="s">
        <v>46</v>
      </c>
      <c r="C12" s="132" t="s">
        <v>68</v>
      </c>
      <c r="D12" s="133" t="str">
        <f ca="1">IF(BT12&lt;TODAY(),"Terminé",(IF(BS12&gt;=TODAY(),"À venir","En cours")))</f>
        <v>En cours</v>
      </c>
      <c r="E12" s="245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303">
        <f>BT12</f>
        <v>46354</v>
      </c>
      <c r="BB12" s="28"/>
      <c r="BC12"/>
      <c r="BD12"/>
      <c r="BE12"/>
      <c r="BF12"/>
      <c r="BG12"/>
      <c r="BH12"/>
      <c r="BI12"/>
      <c r="BN12" s="46" t="s">
        <v>67</v>
      </c>
      <c r="BO12" s="65" t="s">
        <v>67</v>
      </c>
      <c r="BP12" s="14" t="s">
        <v>69</v>
      </c>
      <c r="BQ12" s="24" t="s">
        <v>49</v>
      </c>
      <c r="BR12" s="14" t="s">
        <v>50</v>
      </c>
      <c r="BS12" s="39">
        <v>44894</v>
      </c>
      <c r="BT12" s="39">
        <v>46354</v>
      </c>
      <c r="BU12" s="39">
        <f>IF(DAY(BS12)&lt;=15,DATE(YEAR(BS12),MONTH(BS12),1),EOMONTH(BS12,0))</f>
        <v>44895</v>
      </c>
      <c r="BV12" s="39">
        <f>IF(DAY(BT12)&lt;=15,DATE(YEAR(BT12),MONTH(BT12),1),EOMONTH(BT12,0))</f>
        <v>46356</v>
      </c>
      <c r="BW12" s="14" t="s">
        <v>0</v>
      </c>
      <c r="BX12" s="49" t="s">
        <v>64</v>
      </c>
      <c r="BY12" s="45" t="s">
        <v>9</v>
      </c>
      <c r="BZ12" s="375" t="s">
        <v>10</v>
      </c>
      <c r="CA12" s="375"/>
      <c r="CB12" s="52"/>
      <c r="CC12" s="3">
        <f>CE12-120</f>
        <v>44564</v>
      </c>
      <c r="CD12" s="70">
        <f>IF(DAY(CC12)&lt;=15,DATE(YEAR(CC12),MONTH(CC12),1),EOMONTH(CC12,0))</f>
        <v>44562</v>
      </c>
      <c r="CE12" s="70">
        <f>CG12</f>
        <v>44684</v>
      </c>
      <c r="CF12" s="70">
        <f>IF(DAY(CE12)&lt;=15,DATE(YEAR(CE12),MONTH(CE12),1),EOMONTH(CE12,0))</f>
        <v>44682</v>
      </c>
      <c r="CG12" s="70">
        <f>CI12-210</f>
        <v>44684</v>
      </c>
      <c r="CH12" s="70">
        <f>IF(DAY(CG12)&lt;=15,DATE(YEAR(CG12),MONTH(CG12),1),EOMONTH(CG12,0))</f>
        <v>44682</v>
      </c>
      <c r="CI12" s="70">
        <f>BS12</f>
        <v>44894</v>
      </c>
      <c r="CJ12" s="70">
        <f>IF(DAY(CI12)&lt;=15,DATE(YEAR(CI12),MONTH(CI12),1),EOMONTH(CI12,0))</f>
        <v>44895</v>
      </c>
    </row>
    <row r="13" spans="1:16351" ht="29.25" customHeight="1">
      <c r="A13" s="131" t="s">
        <v>65</v>
      </c>
      <c r="B13" s="131" t="s">
        <v>46</v>
      </c>
      <c r="C13" s="132" t="s">
        <v>68</v>
      </c>
      <c r="D13" s="133" t="str">
        <f ca="1">IF(BT13&lt;TODAY(),"Terminé",(IF(BS13&gt;=TODAY(),"À venir","En cours")))</f>
        <v>À venir</v>
      </c>
      <c r="E13" s="245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303">
        <f>BT13</f>
        <v>47815</v>
      </c>
      <c r="BB13" s="28"/>
      <c r="BC13"/>
      <c r="BD13"/>
      <c r="BE13"/>
      <c r="BF13"/>
      <c r="BG13"/>
      <c r="BH13"/>
      <c r="BI13"/>
      <c r="BN13" s="46" t="s">
        <v>67</v>
      </c>
      <c r="BO13" s="65" t="s">
        <v>66</v>
      </c>
      <c r="BP13" s="14" t="s">
        <v>69</v>
      </c>
      <c r="BQ13" s="24"/>
      <c r="BR13" s="14" t="s">
        <v>50</v>
      </c>
      <c r="BS13" s="39">
        <f>BT12+1</f>
        <v>46355</v>
      </c>
      <c r="BT13" s="39">
        <v>47815</v>
      </c>
      <c r="BU13" s="39">
        <f>IF(DAY(BS13)&lt;=15,DATE(YEAR(BS13),MONTH(BS13),1),EOMONTH(BS13,0))</f>
        <v>46356</v>
      </c>
      <c r="BV13" s="39">
        <f>IF(DAY(BT13)&lt;=15,DATE(YEAR(BT13),MONTH(BT13),1),EOMONTH(BT13,0))</f>
        <v>47817</v>
      </c>
      <c r="BW13" s="14" t="s">
        <v>0</v>
      </c>
      <c r="BX13" s="49" t="s">
        <v>64</v>
      </c>
      <c r="BY13" s="45" t="s">
        <v>9</v>
      </c>
      <c r="BZ13" s="375" t="s">
        <v>10</v>
      </c>
      <c r="CA13" s="375"/>
      <c r="CB13" s="52"/>
      <c r="CC13" s="3">
        <f>CE13-120</f>
        <v>46025</v>
      </c>
      <c r="CD13" s="70">
        <f>IF(DAY(CC13)&lt;=15,DATE(YEAR(CC13),MONTH(CC13),1),EOMONTH(CC13,0))</f>
        <v>46023</v>
      </c>
      <c r="CE13" s="70">
        <f>CG13</f>
        <v>46145</v>
      </c>
      <c r="CF13" s="70">
        <f>IF(DAY(CE13)&lt;=15,DATE(YEAR(CE13),MONTH(CE13),1),EOMONTH(CE13,0))</f>
        <v>46143</v>
      </c>
      <c r="CG13" s="70">
        <f>CI13-210</f>
        <v>46145</v>
      </c>
      <c r="CH13" s="70">
        <f>IF(DAY(CG13)&lt;=15,DATE(YEAR(CG13),MONTH(CG13),1),EOMONTH(CG13,0))</f>
        <v>46143</v>
      </c>
      <c r="CI13" s="70">
        <f>BS13</f>
        <v>46355</v>
      </c>
      <c r="CJ13" s="70">
        <f>IF(DAY(CI13)&lt;=15,DATE(YEAR(CI13),MONTH(CI13),1),EOMONTH(CI13,0))</f>
        <v>46356</v>
      </c>
    </row>
    <row r="14" spans="1:16351" s="7" customFormat="1" ht="29.25" customHeight="1">
      <c r="A14" s="131" t="s">
        <v>70</v>
      </c>
      <c r="B14" s="131" t="s">
        <v>46</v>
      </c>
      <c r="C14" s="132" t="s">
        <v>71</v>
      </c>
      <c r="D14" s="133" t="str">
        <f t="shared" ca="1" si="1"/>
        <v>En cours</v>
      </c>
      <c r="E14" s="245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303">
        <f t="shared" si="2"/>
        <v>47271</v>
      </c>
      <c r="BB14" s="5"/>
      <c r="BC14" s="48"/>
      <c r="BD14" s="48"/>
      <c r="BE14" s="48"/>
      <c r="BF14" s="48"/>
      <c r="BG14" s="48"/>
      <c r="BH14" s="48"/>
      <c r="BI14" s="48"/>
      <c r="BN14" s="46" t="s">
        <v>72</v>
      </c>
      <c r="BO14" s="65" t="s">
        <v>70</v>
      </c>
      <c r="BP14" s="24" t="s">
        <v>49</v>
      </c>
      <c r="BQ14" s="24"/>
      <c r="BR14" s="14" t="s">
        <v>50</v>
      </c>
      <c r="BS14" s="11">
        <v>45809</v>
      </c>
      <c r="BT14" s="39">
        <v>47271</v>
      </c>
      <c r="BU14" s="34">
        <f t="shared" si="3"/>
        <v>45809</v>
      </c>
      <c r="BV14" s="34">
        <f t="shared" si="3"/>
        <v>47270</v>
      </c>
      <c r="BW14" s="14" t="s">
        <v>0</v>
      </c>
      <c r="BX14" s="60" t="s">
        <v>73</v>
      </c>
      <c r="BY14" s="45" t="s">
        <v>9</v>
      </c>
      <c r="BZ14" s="375" t="s">
        <v>10</v>
      </c>
      <c r="CA14" s="375" t="s">
        <v>11</v>
      </c>
      <c r="CB14" s="52"/>
      <c r="CC14" s="3">
        <f>CE14-150</f>
        <v>45479</v>
      </c>
      <c r="CD14" s="3">
        <f t="shared" si="4"/>
        <v>45474</v>
      </c>
      <c r="CE14" s="3">
        <f t="shared" si="5"/>
        <v>45629</v>
      </c>
      <c r="CF14" s="3">
        <f t="shared" si="6"/>
        <v>45627</v>
      </c>
      <c r="CG14" s="3">
        <f t="shared" si="10"/>
        <v>45629</v>
      </c>
      <c r="CH14" s="3">
        <f t="shared" si="7"/>
        <v>45627</v>
      </c>
      <c r="CI14" s="3">
        <f t="shared" si="8"/>
        <v>45809</v>
      </c>
      <c r="CJ14" s="3">
        <f t="shared" si="9"/>
        <v>45809</v>
      </c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  <c r="HV14" s="48"/>
      <c r="HW14" s="48"/>
      <c r="HX14" s="48"/>
      <c r="HY14" s="48"/>
      <c r="HZ14" s="48"/>
      <c r="IA14" s="48"/>
      <c r="IB14" s="48"/>
      <c r="IC14" s="48"/>
      <c r="ID14" s="48"/>
      <c r="IE14" s="48"/>
      <c r="IF14" s="48"/>
      <c r="IG14" s="48"/>
      <c r="IH14" s="48"/>
      <c r="II14" s="48"/>
      <c r="IJ14" s="48"/>
      <c r="IK14" s="48"/>
      <c r="IL14" s="48"/>
      <c r="IM14" s="48"/>
      <c r="IN14" s="48"/>
      <c r="IO14" s="48"/>
      <c r="IP14" s="48"/>
      <c r="IQ14" s="48"/>
      <c r="IR14" s="48"/>
      <c r="IS14" s="48"/>
      <c r="IT14" s="48"/>
      <c r="IU14" s="48"/>
      <c r="IV14" s="48"/>
      <c r="IW14" s="48"/>
      <c r="IX14" s="48"/>
      <c r="IY14" s="48"/>
      <c r="IZ14" s="48"/>
      <c r="JA14" s="48"/>
      <c r="JB14" s="48"/>
      <c r="JC14" s="48"/>
      <c r="JD14" s="48"/>
      <c r="JE14" s="48"/>
      <c r="JF14" s="48"/>
      <c r="JG14" s="48"/>
      <c r="JH14" s="48"/>
      <c r="JI14" s="48"/>
      <c r="JJ14" s="48"/>
      <c r="JK14" s="48"/>
      <c r="JL14" s="48"/>
      <c r="JM14" s="48"/>
      <c r="JN14" s="48"/>
      <c r="JO14" s="48"/>
      <c r="JP14" s="48"/>
      <c r="JQ14" s="48"/>
      <c r="JR14" s="48"/>
      <c r="JS14" s="48"/>
      <c r="JT14" s="48"/>
      <c r="JU14" s="48"/>
      <c r="JV14" s="48"/>
      <c r="JW14" s="48"/>
      <c r="JX14" s="48"/>
      <c r="JY14" s="48"/>
      <c r="JZ14" s="48"/>
      <c r="KA14" s="48"/>
      <c r="KB14" s="48"/>
      <c r="KC14" s="48"/>
      <c r="KD14" s="48"/>
      <c r="KE14" s="48"/>
      <c r="KF14" s="48"/>
      <c r="KG14" s="48"/>
      <c r="KH14" s="48"/>
      <c r="KI14" s="48"/>
      <c r="KJ14" s="48"/>
      <c r="KK14" s="48"/>
      <c r="KL14" s="48"/>
      <c r="KM14" s="48"/>
      <c r="KN14" s="48"/>
      <c r="KO14" s="48"/>
      <c r="KP14" s="48"/>
      <c r="KQ14" s="48"/>
      <c r="KR14" s="48"/>
      <c r="KS14" s="48"/>
      <c r="KT14" s="48"/>
      <c r="KU14" s="48"/>
      <c r="KV14" s="48"/>
      <c r="KW14" s="48"/>
      <c r="KX14" s="48"/>
      <c r="KY14" s="48"/>
      <c r="KZ14" s="48"/>
      <c r="LA14" s="48"/>
      <c r="LB14" s="48"/>
      <c r="LC14" s="48"/>
      <c r="LD14" s="48"/>
      <c r="LE14" s="48"/>
      <c r="LF14" s="48"/>
      <c r="LG14" s="48"/>
      <c r="LH14" s="48"/>
      <c r="LI14" s="48"/>
      <c r="LJ14" s="48"/>
      <c r="LK14" s="48"/>
      <c r="LL14" s="48"/>
      <c r="LM14" s="48"/>
      <c r="LN14" s="48"/>
      <c r="LO14" s="48"/>
      <c r="LP14" s="48"/>
      <c r="LQ14" s="48"/>
      <c r="LR14" s="48"/>
      <c r="LS14" s="48"/>
      <c r="LT14" s="48"/>
      <c r="LU14" s="48"/>
      <c r="LV14" s="48"/>
      <c r="LW14" s="48"/>
      <c r="LX14" s="48"/>
      <c r="LY14" s="48"/>
      <c r="LZ14" s="48"/>
      <c r="MA14" s="48"/>
      <c r="MB14" s="48"/>
      <c r="MC14" s="48"/>
      <c r="MD14" s="48"/>
      <c r="ME14" s="48"/>
      <c r="MF14" s="48"/>
      <c r="MG14" s="48"/>
      <c r="MH14" s="48"/>
      <c r="MI14" s="48"/>
      <c r="MJ14" s="48"/>
      <c r="MK14" s="48"/>
      <c r="ML14" s="48"/>
      <c r="MM14" s="48"/>
      <c r="MN14" s="48"/>
      <c r="MO14" s="48"/>
      <c r="MP14" s="48"/>
      <c r="MQ14" s="48"/>
      <c r="MR14" s="48"/>
      <c r="MS14" s="48"/>
      <c r="MT14" s="48"/>
      <c r="MU14" s="48"/>
      <c r="MV14" s="48"/>
      <c r="MW14" s="48"/>
      <c r="MX14" s="48"/>
      <c r="MY14" s="48"/>
      <c r="MZ14" s="48"/>
      <c r="NA14" s="48"/>
      <c r="NB14" s="48"/>
      <c r="NC14" s="48"/>
      <c r="ND14" s="48"/>
      <c r="NE14" s="48"/>
      <c r="NF14" s="48"/>
      <c r="NG14" s="48"/>
      <c r="NH14" s="48"/>
      <c r="NI14" s="48"/>
      <c r="NJ14" s="48"/>
      <c r="NK14" s="48"/>
      <c r="NL14" s="48"/>
      <c r="NM14" s="48"/>
      <c r="NN14" s="48"/>
      <c r="NO14" s="48"/>
      <c r="NP14" s="48"/>
      <c r="NQ14" s="48"/>
      <c r="NR14" s="48"/>
      <c r="NS14" s="48"/>
      <c r="NT14" s="48"/>
      <c r="NU14" s="48"/>
      <c r="NV14" s="48"/>
      <c r="NW14" s="48"/>
      <c r="NX14" s="48"/>
      <c r="NY14" s="48"/>
      <c r="NZ14" s="48"/>
      <c r="OA14" s="48"/>
      <c r="OB14" s="48"/>
      <c r="OC14" s="48"/>
      <c r="OD14" s="48"/>
      <c r="OE14" s="48"/>
      <c r="OF14" s="48"/>
      <c r="OG14" s="48"/>
      <c r="OH14" s="48"/>
      <c r="OI14" s="48"/>
      <c r="OJ14" s="48"/>
      <c r="OK14" s="48"/>
      <c r="OL14" s="48"/>
      <c r="OM14" s="48"/>
      <c r="ON14" s="48"/>
      <c r="OO14" s="48"/>
      <c r="OP14" s="48"/>
      <c r="OQ14" s="48"/>
      <c r="OR14" s="48"/>
      <c r="OS14" s="48"/>
      <c r="OT14" s="48"/>
      <c r="OU14" s="48"/>
      <c r="OV14" s="48"/>
      <c r="OW14" s="48"/>
      <c r="OX14" s="48"/>
      <c r="OY14" s="48"/>
      <c r="OZ14" s="48"/>
      <c r="PA14" s="48"/>
      <c r="PB14" s="48"/>
      <c r="PC14" s="48"/>
      <c r="PD14" s="48"/>
      <c r="PE14" s="48"/>
      <c r="PF14" s="48"/>
      <c r="PG14" s="48"/>
      <c r="PH14" s="48"/>
      <c r="PI14" s="48"/>
      <c r="PJ14" s="48"/>
      <c r="PK14" s="48"/>
      <c r="PL14" s="48"/>
      <c r="PM14" s="48"/>
      <c r="PN14" s="48"/>
      <c r="PO14" s="48"/>
      <c r="PP14" s="48"/>
      <c r="PQ14" s="48"/>
      <c r="PR14" s="48"/>
      <c r="PS14" s="48"/>
      <c r="PT14" s="48"/>
      <c r="PU14" s="48"/>
      <c r="PV14" s="48"/>
      <c r="PW14" s="48"/>
      <c r="PX14" s="48"/>
      <c r="PY14" s="48"/>
      <c r="PZ14" s="48"/>
      <c r="QA14" s="48"/>
      <c r="QB14" s="48"/>
      <c r="QC14" s="48"/>
      <c r="QD14" s="48"/>
      <c r="QE14" s="48"/>
      <c r="QF14" s="48"/>
      <c r="QG14" s="48"/>
      <c r="QH14" s="48"/>
      <c r="QI14" s="48"/>
      <c r="QJ14" s="48"/>
      <c r="QK14" s="48"/>
      <c r="QL14" s="48"/>
      <c r="QM14" s="48"/>
      <c r="QN14" s="48"/>
      <c r="QO14" s="48"/>
      <c r="QP14" s="48"/>
      <c r="QQ14" s="48"/>
      <c r="QR14" s="48"/>
      <c r="QS14" s="48"/>
      <c r="QT14" s="48"/>
      <c r="QU14" s="48"/>
      <c r="QV14" s="48"/>
      <c r="QW14" s="48"/>
      <c r="QX14" s="48"/>
      <c r="QY14" s="48"/>
      <c r="QZ14" s="48"/>
      <c r="RA14" s="48"/>
      <c r="RB14" s="48"/>
      <c r="RC14" s="48"/>
      <c r="RD14" s="48"/>
      <c r="RE14" s="48"/>
      <c r="RF14" s="48"/>
      <c r="RG14" s="48"/>
      <c r="RH14" s="48"/>
      <c r="RI14" s="48"/>
      <c r="RJ14" s="48"/>
      <c r="RK14" s="48"/>
      <c r="RL14" s="48"/>
      <c r="RM14" s="48"/>
      <c r="RN14" s="48"/>
      <c r="RO14" s="48"/>
      <c r="RP14" s="48"/>
      <c r="RQ14" s="48"/>
      <c r="RR14" s="48"/>
      <c r="RS14" s="48"/>
      <c r="RT14" s="48"/>
      <c r="RU14" s="48"/>
      <c r="RV14" s="48"/>
      <c r="RW14" s="48"/>
      <c r="RX14" s="48"/>
      <c r="RY14" s="48"/>
      <c r="RZ14" s="48"/>
      <c r="SA14" s="48"/>
      <c r="SB14" s="48"/>
      <c r="SC14" s="48"/>
      <c r="SD14" s="48"/>
      <c r="SE14" s="48"/>
      <c r="SF14" s="48"/>
      <c r="SG14" s="48"/>
      <c r="SH14" s="48"/>
      <c r="SI14" s="48"/>
      <c r="SJ14" s="48"/>
      <c r="SK14" s="48"/>
      <c r="SL14" s="48"/>
      <c r="SM14" s="48"/>
      <c r="SN14" s="48"/>
      <c r="SO14" s="48"/>
      <c r="SP14" s="48"/>
      <c r="SQ14" s="48"/>
      <c r="SR14" s="48"/>
      <c r="SS14" s="48"/>
      <c r="ST14" s="48"/>
      <c r="SU14" s="48"/>
      <c r="SV14" s="48"/>
      <c r="SW14" s="48"/>
      <c r="SX14" s="48"/>
      <c r="SY14" s="48"/>
      <c r="SZ14" s="48"/>
      <c r="TA14" s="48"/>
      <c r="TB14" s="48"/>
      <c r="TC14" s="48"/>
      <c r="TD14" s="48"/>
      <c r="TE14" s="48"/>
      <c r="TF14" s="48"/>
      <c r="TG14" s="48"/>
      <c r="TH14" s="48"/>
      <c r="TI14" s="48"/>
      <c r="TJ14" s="48"/>
      <c r="TK14" s="48"/>
      <c r="TL14" s="48"/>
      <c r="TM14" s="48"/>
      <c r="TN14" s="48"/>
      <c r="TO14" s="48"/>
      <c r="TP14" s="48"/>
      <c r="TQ14" s="48"/>
      <c r="TR14" s="48"/>
      <c r="TS14" s="48"/>
      <c r="TT14" s="48"/>
      <c r="TU14" s="48"/>
      <c r="TV14" s="48"/>
      <c r="TW14" s="48"/>
      <c r="TX14" s="48"/>
      <c r="TY14" s="48"/>
      <c r="TZ14" s="48"/>
      <c r="UA14" s="48"/>
      <c r="UB14" s="48"/>
      <c r="UC14" s="48"/>
      <c r="UD14" s="48"/>
      <c r="UE14" s="48"/>
      <c r="UF14" s="48"/>
      <c r="UG14" s="48"/>
      <c r="UH14" s="48"/>
      <c r="UI14" s="48"/>
      <c r="UJ14" s="48"/>
      <c r="UK14" s="48"/>
      <c r="UL14" s="48"/>
      <c r="UM14" s="48"/>
      <c r="UN14" s="48"/>
      <c r="UO14" s="48"/>
      <c r="UP14" s="48"/>
      <c r="UQ14" s="48"/>
      <c r="UR14" s="48"/>
      <c r="US14" s="48"/>
      <c r="UT14" s="48"/>
      <c r="UU14" s="48"/>
      <c r="UV14" s="48"/>
      <c r="UW14" s="48"/>
      <c r="UX14" s="48"/>
      <c r="UY14" s="48"/>
      <c r="UZ14" s="48"/>
      <c r="VA14" s="48"/>
      <c r="VB14" s="48"/>
      <c r="VC14" s="48"/>
      <c r="VD14" s="48"/>
      <c r="VE14" s="48"/>
      <c r="VF14" s="48"/>
      <c r="VG14" s="48"/>
      <c r="VH14" s="48"/>
      <c r="VI14" s="48"/>
      <c r="VJ14" s="48"/>
      <c r="VK14" s="48"/>
      <c r="VL14" s="48"/>
      <c r="VM14" s="48"/>
      <c r="VN14" s="48"/>
      <c r="VO14" s="48"/>
      <c r="VP14" s="48"/>
      <c r="VQ14" s="48"/>
      <c r="VR14" s="48"/>
      <c r="VS14" s="48"/>
      <c r="VT14" s="48"/>
      <c r="VU14" s="48"/>
      <c r="VV14" s="48"/>
      <c r="VW14" s="48"/>
      <c r="VX14" s="48"/>
      <c r="VY14" s="48"/>
      <c r="VZ14" s="48"/>
      <c r="WA14" s="48"/>
      <c r="WB14" s="48"/>
      <c r="WC14" s="48"/>
      <c r="WD14" s="48"/>
      <c r="WE14" s="48"/>
      <c r="WF14" s="48"/>
      <c r="WG14" s="48"/>
      <c r="WH14" s="48"/>
      <c r="WI14" s="48"/>
      <c r="WJ14" s="48"/>
      <c r="WK14" s="48"/>
      <c r="WL14" s="48"/>
      <c r="WM14" s="48"/>
      <c r="WN14" s="48"/>
      <c r="WO14" s="48"/>
      <c r="WP14" s="48"/>
      <c r="WQ14" s="48"/>
      <c r="WR14" s="48"/>
      <c r="WS14" s="48"/>
      <c r="WT14" s="48"/>
      <c r="WU14" s="48"/>
      <c r="WV14" s="48"/>
      <c r="WW14" s="48"/>
      <c r="WX14" s="48"/>
      <c r="WY14" s="48"/>
      <c r="WZ14" s="48"/>
      <c r="XA14" s="48"/>
      <c r="XB14" s="48"/>
      <c r="XC14" s="48"/>
      <c r="XD14" s="48"/>
      <c r="XE14" s="48"/>
      <c r="XF14" s="48"/>
      <c r="XG14" s="48"/>
      <c r="XH14" s="48"/>
      <c r="XI14" s="48"/>
      <c r="XJ14" s="48"/>
      <c r="XK14" s="48"/>
      <c r="XL14" s="48"/>
      <c r="XM14" s="48"/>
      <c r="XN14" s="48"/>
      <c r="XO14" s="48"/>
      <c r="XP14" s="48"/>
      <c r="XQ14" s="48"/>
      <c r="XR14" s="48"/>
      <c r="XS14" s="48"/>
      <c r="XT14" s="48"/>
      <c r="XU14" s="48"/>
      <c r="XV14" s="48"/>
      <c r="XW14" s="48"/>
      <c r="XX14" s="48"/>
      <c r="XY14" s="48"/>
      <c r="XZ14" s="48"/>
      <c r="YA14" s="48"/>
      <c r="YB14" s="48"/>
      <c r="YC14" s="48"/>
      <c r="YD14" s="48"/>
      <c r="YE14" s="48"/>
      <c r="YF14" s="48"/>
      <c r="YG14" s="48"/>
      <c r="YH14" s="48"/>
      <c r="YI14" s="48"/>
      <c r="YJ14" s="48"/>
      <c r="YK14" s="48"/>
      <c r="YL14" s="48"/>
      <c r="YM14" s="48"/>
      <c r="YN14" s="48"/>
      <c r="YO14" s="48"/>
      <c r="YP14" s="48"/>
      <c r="YQ14" s="48"/>
      <c r="YR14" s="48"/>
      <c r="YS14" s="48"/>
      <c r="YT14" s="48"/>
      <c r="YU14" s="48"/>
      <c r="YV14" s="48"/>
      <c r="YW14" s="48"/>
      <c r="YX14" s="48"/>
      <c r="YY14" s="48"/>
      <c r="YZ14" s="48"/>
      <c r="ZA14" s="48"/>
      <c r="ZB14" s="48"/>
      <c r="ZC14" s="48"/>
      <c r="ZD14" s="48"/>
      <c r="ZE14" s="48"/>
      <c r="ZF14" s="48"/>
      <c r="ZG14" s="48"/>
      <c r="ZH14" s="48"/>
      <c r="ZI14" s="48"/>
      <c r="ZJ14" s="48"/>
      <c r="ZK14" s="48"/>
      <c r="ZL14" s="48"/>
      <c r="ZM14" s="48"/>
      <c r="ZN14" s="48"/>
      <c r="ZO14" s="48"/>
      <c r="ZP14" s="48"/>
      <c r="ZQ14" s="48"/>
      <c r="ZR14" s="48"/>
      <c r="ZS14" s="48"/>
      <c r="ZT14" s="48"/>
      <c r="ZU14" s="48"/>
      <c r="ZV14" s="48"/>
      <c r="ZW14" s="48"/>
      <c r="ZX14" s="48"/>
      <c r="ZY14" s="48"/>
      <c r="ZZ14" s="48"/>
      <c r="AAA14" s="48"/>
      <c r="AAB14" s="48"/>
      <c r="AAC14" s="48"/>
      <c r="AAD14" s="48"/>
      <c r="AAE14" s="48"/>
      <c r="AAF14" s="48"/>
      <c r="AAG14" s="48"/>
      <c r="AAH14" s="48"/>
      <c r="AAI14" s="48"/>
      <c r="AAJ14" s="48"/>
      <c r="AAK14" s="48"/>
      <c r="AAL14" s="48"/>
      <c r="AAM14" s="48"/>
      <c r="AAN14" s="48"/>
      <c r="AAO14" s="48"/>
      <c r="AAP14" s="48"/>
      <c r="AAQ14" s="48"/>
      <c r="AAR14" s="48"/>
      <c r="AAS14" s="48"/>
      <c r="AAT14" s="48"/>
      <c r="AAU14" s="48"/>
      <c r="AAV14" s="48"/>
      <c r="AAW14" s="48"/>
      <c r="AAX14" s="48"/>
      <c r="AAY14" s="48"/>
      <c r="AAZ14" s="48"/>
      <c r="ABA14" s="48"/>
      <c r="ABB14" s="48"/>
      <c r="ABC14" s="48"/>
      <c r="ABD14" s="48"/>
      <c r="ABE14" s="48"/>
      <c r="ABF14" s="48"/>
      <c r="ABG14" s="48"/>
      <c r="ABH14" s="48"/>
      <c r="ABI14" s="48"/>
      <c r="ABJ14" s="48"/>
      <c r="ABK14" s="48"/>
      <c r="ABL14" s="48"/>
      <c r="ABM14" s="48"/>
      <c r="ABN14" s="48"/>
      <c r="ABO14" s="48"/>
      <c r="ABP14" s="48"/>
      <c r="ABQ14" s="48"/>
      <c r="ABR14" s="48"/>
      <c r="ABS14" s="48"/>
      <c r="ABT14" s="48"/>
      <c r="ABU14" s="48"/>
      <c r="ABV14" s="48"/>
      <c r="ABW14" s="48"/>
      <c r="ABX14" s="48"/>
      <c r="ABY14" s="48"/>
      <c r="ABZ14" s="48"/>
      <c r="ACA14" s="48"/>
      <c r="ACB14" s="48"/>
      <c r="ACC14" s="48"/>
      <c r="ACD14" s="48"/>
      <c r="ACE14" s="48"/>
      <c r="ACF14" s="48"/>
      <c r="ACG14" s="48"/>
      <c r="ACH14" s="48"/>
      <c r="ACI14" s="48"/>
      <c r="ACJ14" s="48"/>
      <c r="ACK14" s="48"/>
      <c r="ACL14" s="48"/>
      <c r="ACM14" s="48"/>
      <c r="ACN14" s="48"/>
      <c r="ACO14" s="48"/>
      <c r="ACP14" s="48"/>
      <c r="ACQ14" s="48"/>
      <c r="ACR14" s="48"/>
      <c r="ACS14" s="48"/>
      <c r="ACT14" s="48"/>
      <c r="ACU14" s="48"/>
      <c r="ACV14" s="48"/>
      <c r="ACW14" s="48"/>
      <c r="ACX14" s="48"/>
      <c r="ACY14" s="48"/>
      <c r="ACZ14" s="48"/>
      <c r="ADA14" s="48"/>
      <c r="ADB14" s="48"/>
      <c r="ADC14" s="48"/>
      <c r="ADD14" s="48"/>
      <c r="ADE14" s="48"/>
      <c r="ADF14" s="48"/>
      <c r="ADG14" s="48"/>
      <c r="ADH14" s="48"/>
      <c r="ADI14" s="48"/>
      <c r="ADJ14" s="48"/>
      <c r="ADK14" s="48"/>
      <c r="ADL14" s="48"/>
      <c r="ADM14" s="48"/>
      <c r="ADN14" s="48"/>
      <c r="ADO14" s="48"/>
      <c r="ADP14" s="48"/>
      <c r="ADQ14" s="48"/>
      <c r="ADR14" s="48"/>
      <c r="ADS14" s="48"/>
      <c r="ADT14" s="48"/>
      <c r="ADU14" s="48"/>
      <c r="ADV14" s="48"/>
      <c r="ADW14" s="48"/>
      <c r="ADX14" s="48"/>
      <c r="ADY14" s="48"/>
      <c r="ADZ14" s="48"/>
      <c r="AEA14" s="48"/>
      <c r="AEB14" s="48"/>
      <c r="AEC14" s="48"/>
      <c r="AED14" s="48"/>
      <c r="AEE14" s="48"/>
      <c r="AEF14" s="48"/>
      <c r="AEG14" s="48"/>
      <c r="AEH14" s="48"/>
      <c r="AEI14" s="48"/>
      <c r="AEJ14" s="48"/>
      <c r="AEK14" s="48"/>
      <c r="AEL14" s="48"/>
      <c r="AEM14" s="48"/>
      <c r="AEN14" s="48"/>
      <c r="AEO14" s="48"/>
      <c r="AEP14" s="48"/>
      <c r="AEQ14" s="48"/>
      <c r="AER14" s="48"/>
      <c r="AES14" s="48"/>
      <c r="AET14" s="48"/>
      <c r="AEU14" s="48"/>
      <c r="AEV14" s="48"/>
      <c r="AEW14" s="48"/>
      <c r="AEX14" s="48"/>
      <c r="AEY14" s="48"/>
      <c r="AEZ14" s="48"/>
      <c r="AFA14" s="48"/>
      <c r="AFB14" s="48"/>
      <c r="AFC14" s="48"/>
      <c r="AFD14" s="48"/>
      <c r="AFE14" s="48"/>
      <c r="AFF14" s="48"/>
      <c r="AFG14" s="48"/>
      <c r="AFH14" s="48"/>
      <c r="AFI14" s="48"/>
      <c r="AFJ14" s="48"/>
      <c r="AFK14" s="48"/>
      <c r="AFL14" s="48"/>
      <c r="AFM14" s="48"/>
      <c r="AFN14" s="48"/>
      <c r="AFO14" s="48"/>
      <c r="AFP14" s="48"/>
      <c r="AFQ14" s="48"/>
      <c r="AFR14" s="48"/>
      <c r="AFS14" s="48"/>
      <c r="AFT14" s="48"/>
      <c r="AFU14" s="48"/>
      <c r="AFV14" s="48"/>
      <c r="AFW14" s="48"/>
      <c r="AFX14" s="48"/>
      <c r="AFY14" s="48"/>
      <c r="AFZ14" s="48"/>
      <c r="AGA14" s="48"/>
      <c r="AGB14" s="48"/>
      <c r="AGC14" s="48"/>
      <c r="AGD14" s="48"/>
      <c r="AGE14" s="48"/>
      <c r="AGF14" s="48"/>
      <c r="AGG14" s="48"/>
      <c r="AGH14" s="48"/>
      <c r="AGI14" s="48"/>
      <c r="AGJ14" s="48"/>
      <c r="AGK14" s="48"/>
      <c r="AGL14" s="48"/>
      <c r="AGM14" s="48"/>
      <c r="AGN14" s="48"/>
      <c r="AGO14" s="48"/>
      <c r="AGP14" s="48"/>
      <c r="AGQ14" s="48"/>
      <c r="AGR14" s="48"/>
      <c r="AGS14" s="48"/>
      <c r="AGT14" s="48"/>
      <c r="AGU14" s="48"/>
      <c r="AGV14" s="48"/>
      <c r="AGW14" s="48"/>
      <c r="AGX14" s="48"/>
      <c r="AGY14" s="48"/>
      <c r="AGZ14" s="48"/>
      <c r="AHA14" s="48"/>
      <c r="AHB14" s="48"/>
      <c r="AHC14" s="48"/>
      <c r="AHD14" s="48"/>
      <c r="AHE14" s="48"/>
      <c r="AHF14" s="48"/>
      <c r="AHG14" s="48"/>
      <c r="AHH14" s="48"/>
      <c r="AHI14" s="48"/>
      <c r="AHJ14" s="48"/>
      <c r="AHK14" s="48"/>
      <c r="AHL14" s="48"/>
      <c r="AHM14" s="48"/>
      <c r="AHN14" s="48"/>
      <c r="AHO14" s="48"/>
      <c r="AHP14" s="48"/>
      <c r="AHQ14" s="48"/>
      <c r="AHR14" s="48"/>
      <c r="AHS14" s="48"/>
      <c r="AHT14" s="48"/>
      <c r="AHU14" s="48"/>
      <c r="AHV14" s="48"/>
      <c r="AHW14" s="48"/>
      <c r="AHX14" s="48"/>
      <c r="AHY14" s="48"/>
      <c r="AHZ14" s="48"/>
      <c r="AIA14" s="48"/>
      <c r="AIB14" s="48"/>
      <c r="AIC14" s="48"/>
      <c r="AID14" s="48"/>
      <c r="AIE14" s="48"/>
      <c r="AIF14" s="48"/>
      <c r="AIG14" s="48"/>
      <c r="AIH14" s="48"/>
      <c r="AII14" s="48"/>
      <c r="AIJ14" s="48"/>
      <c r="AIK14" s="48"/>
      <c r="AIL14" s="48"/>
      <c r="AIM14" s="48"/>
      <c r="AIN14" s="48"/>
      <c r="AIO14" s="48"/>
      <c r="AIP14" s="48"/>
      <c r="AIQ14" s="48"/>
      <c r="AIR14" s="48"/>
      <c r="AIS14" s="48"/>
      <c r="AIT14" s="48"/>
      <c r="AIU14" s="48"/>
      <c r="AIV14" s="48"/>
      <c r="AIW14" s="48"/>
      <c r="AIX14" s="48"/>
      <c r="AIY14" s="48"/>
      <c r="AIZ14" s="48"/>
      <c r="AJA14" s="48"/>
      <c r="AJB14" s="48"/>
      <c r="AJC14" s="48"/>
      <c r="AJD14" s="48"/>
      <c r="AJE14" s="48"/>
      <c r="AJF14" s="48"/>
      <c r="AJG14" s="48"/>
      <c r="AJH14" s="48"/>
      <c r="AJI14" s="48"/>
      <c r="AJJ14" s="48"/>
      <c r="AJK14" s="48"/>
      <c r="AJL14" s="48"/>
      <c r="AJM14" s="48"/>
      <c r="AJN14" s="48"/>
      <c r="AJO14" s="48"/>
      <c r="AJP14" s="48"/>
      <c r="AJQ14" s="48"/>
      <c r="AJR14" s="48"/>
      <c r="AJS14" s="48"/>
      <c r="AJT14" s="48"/>
      <c r="AJU14" s="48"/>
      <c r="AJV14" s="48"/>
      <c r="AJW14" s="48"/>
      <c r="AJX14" s="48"/>
      <c r="AJY14" s="48"/>
      <c r="AJZ14" s="48"/>
      <c r="AKA14" s="48"/>
      <c r="AKB14" s="48"/>
      <c r="AKC14" s="48"/>
      <c r="AKD14" s="48"/>
      <c r="AKE14" s="48"/>
      <c r="AKF14" s="48"/>
      <c r="AKG14" s="48"/>
      <c r="AKH14" s="48"/>
      <c r="AKI14" s="48"/>
      <c r="AKJ14" s="48"/>
      <c r="AKK14" s="48"/>
      <c r="AKL14" s="48"/>
      <c r="AKM14" s="48"/>
      <c r="AKN14" s="48"/>
      <c r="AKO14" s="48"/>
      <c r="AKP14" s="48"/>
      <c r="AKQ14" s="48"/>
      <c r="AKR14" s="48"/>
      <c r="AKS14" s="48"/>
      <c r="AKT14" s="48"/>
      <c r="AKU14" s="48"/>
      <c r="AKV14" s="48"/>
      <c r="AKW14" s="48"/>
      <c r="AKX14" s="48"/>
      <c r="AKY14" s="48"/>
      <c r="AKZ14" s="48"/>
      <c r="ALA14" s="48"/>
      <c r="ALB14" s="48"/>
      <c r="ALC14" s="48"/>
      <c r="ALD14" s="48"/>
      <c r="ALE14" s="48"/>
      <c r="ALF14" s="48"/>
      <c r="ALG14" s="48"/>
      <c r="ALH14" s="48"/>
      <c r="ALI14" s="48"/>
      <c r="ALJ14" s="48"/>
      <c r="ALK14" s="48"/>
      <c r="ALL14" s="48"/>
      <c r="ALM14" s="48"/>
      <c r="ALN14" s="48"/>
      <c r="ALO14" s="48"/>
      <c r="ALP14" s="48"/>
      <c r="ALQ14" s="48"/>
      <c r="ALR14" s="48"/>
      <c r="ALS14" s="48"/>
      <c r="ALT14" s="48"/>
      <c r="ALU14" s="48"/>
      <c r="ALV14" s="48"/>
      <c r="ALW14" s="48"/>
      <c r="ALX14" s="48"/>
      <c r="ALY14" s="48"/>
      <c r="ALZ14" s="48"/>
      <c r="AMA14" s="48"/>
      <c r="AMB14" s="48"/>
      <c r="AMC14" s="48"/>
      <c r="AMD14" s="48"/>
      <c r="AME14" s="48"/>
      <c r="AMF14" s="48"/>
      <c r="AMG14" s="48"/>
      <c r="AMH14" s="48"/>
      <c r="AMI14" s="48"/>
      <c r="AMJ14" s="48"/>
      <c r="AMK14" s="48"/>
      <c r="AML14" s="48"/>
      <c r="AMM14" s="48"/>
      <c r="AMN14" s="48"/>
      <c r="AMO14" s="48"/>
      <c r="AMP14" s="48"/>
      <c r="AMQ14" s="48"/>
      <c r="AMR14" s="48"/>
      <c r="AMS14" s="48"/>
      <c r="AMT14" s="48"/>
      <c r="AMU14" s="48"/>
      <c r="AMV14" s="48"/>
      <c r="AMW14" s="48"/>
      <c r="AMX14" s="48"/>
      <c r="AMY14" s="48"/>
      <c r="AMZ14" s="48"/>
      <c r="ANA14" s="48"/>
      <c r="ANB14" s="48"/>
      <c r="ANC14" s="48"/>
      <c r="AND14" s="48"/>
      <c r="ANE14" s="48"/>
      <c r="ANF14" s="48"/>
      <c r="ANG14" s="48"/>
      <c r="ANH14" s="48"/>
      <c r="ANI14" s="48"/>
      <c r="ANJ14" s="48"/>
      <c r="ANK14" s="48"/>
      <c r="ANL14" s="48"/>
      <c r="ANM14" s="48"/>
      <c r="ANN14" s="48"/>
      <c r="ANO14" s="48"/>
      <c r="ANP14" s="48"/>
      <c r="ANQ14" s="48"/>
      <c r="ANR14" s="48"/>
      <c r="ANS14" s="48"/>
      <c r="ANT14" s="48"/>
      <c r="ANU14" s="48"/>
      <c r="ANV14" s="48"/>
      <c r="ANW14" s="48"/>
      <c r="ANX14" s="48"/>
      <c r="ANY14" s="48"/>
      <c r="ANZ14" s="48"/>
      <c r="AOA14" s="48"/>
      <c r="AOB14" s="48"/>
      <c r="AOC14" s="48"/>
      <c r="AOD14" s="48"/>
      <c r="AOE14" s="48"/>
      <c r="AOF14" s="48"/>
      <c r="AOG14" s="48"/>
      <c r="AOH14" s="48"/>
      <c r="AOI14" s="48"/>
      <c r="AOJ14" s="48"/>
      <c r="AOK14" s="48"/>
      <c r="AOL14" s="48"/>
      <c r="AOM14" s="48"/>
      <c r="AON14" s="48"/>
      <c r="AOO14" s="48"/>
      <c r="AOP14" s="48"/>
      <c r="AOQ14" s="48"/>
      <c r="AOR14" s="48"/>
      <c r="AOS14" s="48"/>
      <c r="AOT14" s="48"/>
      <c r="AOU14" s="48"/>
      <c r="AOV14" s="48"/>
      <c r="AOW14" s="48"/>
      <c r="AOX14" s="48"/>
      <c r="AOY14" s="48"/>
      <c r="AOZ14" s="48"/>
      <c r="APA14" s="48"/>
      <c r="APB14" s="48"/>
      <c r="APC14" s="48"/>
      <c r="APD14" s="48"/>
      <c r="APE14" s="48"/>
      <c r="APF14" s="48"/>
      <c r="APG14" s="48"/>
      <c r="APH14" s="48"/>
      <c r="API14" s="48"/>
      <c r="APJ14" s="48"/>
      <c r="APK14" s="48"/>
      <c r="APL14" s="48"/>
      <c r="APM14" s="48"/>
      <c r="APN14" s="48"/>
      <c r="APO14" s="48"/>
      <c r="APP14" s="48"/>
      <c r="APQ14" s="48"/>
      <c r="APR14" s="48"/>
      <c r="APS14" s="48"/>
      <c r="APT14" s="48"/>
      <c r="APU14" s="48"/>
      <c r="APV14" s="48"/>
      <c r="APW14" s="48"/>
      <c r="APX14" s="48"/>
      <c r="APY14" s="48"/>
      <c r="APZ14" s="48"/>
      <c r="AQA14" s="48"/>
      <c r="AQB14" s="48"/>
      <c r="AQC14" s="48"/>
      <c r="AQD14" s="48"/>
      <c r="AQE14" s="48"/>
      <c r="AQF14" s="48"/>
      <c r="AQG14" s="48"/>
      <c r="AQH14" s="48"/>
      <c r="AQI14" s="48"/>
      <c r="AQJ14" s="48"/>
      <c r="AQK14" s="48"/>
      <c r="AQL14" s="48"/>
      <c r="AQM14" s="48"/>
      <c r="AQN14" s="48"/>
      <c r="AQO14" s="48"/>
      <c r="AQP14" s="48"/>
      <c r="AQQ14" s="48"/>
      <c r="AQR14" s="48"/>
      <c r="AQS14" s="48"/>
      <c r="AQT14" s="48"/>
      <c r="AQU14" s="48"/>
      <c r="AQV14" s="48"/>
      <c r="AQW14" s="48"/>
      <c r="AQX14" s="48"/>
      <c r="AQY14" s="48"/>
      <c r="AQZ14" s="48"/>
      <c r="ARA14" s="48"/>
      <c r="ARB14" s="48"/>
      <c r="ARC14" s="48"/>
      <c r="ARD14" s="48"/>
      <c r="ARE14" s="48"/>
      <c r="ARF14" s="48"/>
      <c r="ARG14" s="48"/>
      <c r="ARH14" s="48"/>
      <c r="ARI14" s="48"/>
      <c r="ARJ14" s="48"/>
      <c r="ARK14" s="48"/>
      <c r="ARL14" s="48"/>
      <c r="ARM14" s="48"/>
      <c r="ARN14" s="48"/>
      <c r="ARO14" s="48"/>
      <c r="ARP14" s="48"/>
      <c r="ARQ14" s="48"/>
      <c r="ARR14" s="48"/>
      <c r="ARS14" s="48"/>
      <c r="ART14" s="48"/>
      <c r="ARU14" s="48"/>
      <c r="ARV14" s="48"/>
      <c r="ARW14" s="48"/>
      <c r="ARX14" s="48"/>
      <c r="ARY14" s="48"/>
      <c r="ARZ14" s="48"/>
      <c r="ASA14" s="48"/>
      <c r="ASB14" s="48"/>
      <c r="ASC14" s="48"/>
      <c r="ASD14" s="48"/>
      <c r="ASE14" s="48"/>
      <c r="ASF14" s="48"/>
      <c r="ASG14" s="48"/>
      <c r="ASH14" s="48"/>
      <c r="ASI14" s="48"/>
      <c r="ASJ14" s="48"/>
      <c r="ASK14" s="48"/>
      <c r="ASL14" s="48"/>
      <c r="ASM14" s="48"/>
      <c r="ASN14" s="48"/>
      <c r="ASO14" s="48"/>
      <c r="ASP14" s="48"/>
      <c r="ASQ14" s="48"/>
      <c r="ASR14" s="48"/>
      <c r="ASS14" s="48"/>
      <c r="AST14" s="48"/>
      <c r="ASU14" s="48"/>
      <c r="ASV14" s="48"/>
      <c r="ASW14" s="48"/>
      <c r="ASX14" s="48"/>
      <c r="ASY14" s="48"/>
      <c r="ASZ14" s="48"/>
      <c r="ATA14" s="48"/>
      <c r="ATB14" s="48"/>
      <c r="ATC14" s="48"/>
      <c r="ATD14" s="48"/>
      <c r="ATE14" s="48"/>
      <c r="ATF14" s="48"/>
      <c r="ATG14" s="48"/>
      <c r="ATH14" s="48"/>
      <c r="ATI14" s="48"/>
      <c r="ATJ14" s="48"/>
      <c r="ATK14" s="48"/>
      <c r="ATL14" s="48"/>
      <c r="ATM14" s="48"/>
      <c r="ATN14" s="48"/>
      <c r="ATO14" s="48"/>
      <c r="ATP14" s="48"/>
      <c r="ATQ14" s="48"/>
      <c r="ATR14" s="48"/>
      <c r="ATS14" s="48"/>
      <c r="ATT14" s="48"/>
      <c r="ATU14" s="48"/>
      <c r="ATV14" s="48"/>
      <c r="ATW14" s="48"/>
      <c r="ATX14" s="48"/>
      <c r="ATY14" s="48"/>
      <c r="ATZ14" s="48"/>
      <c r="AUA14" s="48"/>
      <c r="AUB14" s="48"/>
      <c r="AUC14" s="48"/>
      <c r="AUD14" s="48"/>
      <c r="AUE14" s="48"/>
      <c r="AUF14" s="48"/>
      <c r="AUG14" s="48"/>
      <c r="AUH14" s="48"/>
      <c r="AUI14" s="48"/>
      <c r="AUJ14" s="48"/>
      <c r="AUK14" s="48"/>
      <c r="AUL14" s="48"/>
      <c r="AUM14" s="48"/>
      <c r="AUN14" s="48"/>
      <c r="AUO14" s="48"/>
      <c r="AUP14" s="48"/>
      <c r="AUQ14" s="48"/>
      <c r="AUR14" s="48"/>
      <c r="AUS14" s="48"/>
      <c r="AUT14" s="48"/>
      <c r="AUU14" s="48"/>
      <c r="AUV14" s="48"/>
      <c r="AUW14" s="48"/>
      <c r="AUX14" s="48"/>
      <c r="AUY14" s="48"/>
      <c r="AUZ14" s="48"/>
      <c r="AVA14" s="48"/>
      <c r="AVB14" s="48"/>
      <c r="AVC14" s="48"/>
      <c r="AVD14" s="48"/>
      <c r="AVE14" s="48"/>
      <c r="AVF14" s="48"/>
      <c r="AVG14" s="48"/>
      <c r="AVH14" s="48"/>
      <c r="AVI14" s="48"/>
      <c r="AVJ14" s="48"/>
      <c r="AVK14" s="48"/>
      <c r="AVL14" s="48"/>
      <c r="AVM14" s="48"/>
      <c r="AVN14" s="48"/>
      <c r="AVO14" s="48"/>
      <c r="AVP14" s="48"/>
      <c r="AVQ14" s="48"/>
      <c r="AVR14" s="48"/>
      <c r="AVS14" s="48"/>
      <c r="AVT14" s="48"/>
      <c r="AVU14" s="48"/>
      <c r="AVV14" s="48"/>
      <c r="AVW14" s="48"/>
      <c r="AVX14" s="48"/>
      <c r="AVY14" s="48"/>
      <c r="AVZ14" s="48"/>
      <c r="AWA14" s="48"/>
      <c r="AWB14" s="48"/>
      <c r="AWC14" s="48"/>
      <c r="AWD14" s="48"/>
      <c r="AWE14" s="48"/>
      <c r="AWF14" s="48"/>
      <c r="AWG14" s="48"/>
      <c r="AWH14" s="48"/>
      <c r="AWI14" s="48"/>
      <c r="AWJ14" s="48"/>
      <c r="AWK14" s="48"/>
      <c r="AWL14" s="48"/>
      <c r="AWM14" s="48"/>
      <c r="AWN14" s="48"/>
      <c r="AWO14" s="48"/>
      <c r="AWP14" s="48"/>
      <c r="AWQ14" s="48"/>
      <c r="AWR14" s="48"/>
      <c r="AWS14" s="48"/>
      <c r="AWT14" s="48"/>
      <c r="AWU14" s="48"/>
      <c r="AWV14" s="48"/>
      <c r="AWW14" s="48"/>
      <c r="AWX14" s="48"/>
      <c r="AWY14" s="48"/>
      <c r="AWZ14" s="48"/>
      <c r="AXA14" s="48"/>
      <c r="AXB14" s="48"/>
      <c r="AXC14" s="48"/>
      <c r="AXD14" s="48"/>
      <c r="AXE14" s="48"/>
      <c r="AXF14" s="48"/>
      <c r="AXG14" s="48"/>
      <c r="AXH14" s="48"/>
      <c r="AXI14" s="48"/>
      <c r="AXJ14" s="48"/>
      <c r="AXK14" s="48"/>
      <c r="AXL14" s="48"/>
      <c r="AXM14" s="48"/>
      <c r="AXN14" s="48"/>
      <c r="AXO14" s="48"/>
      <c r="AXP14" s="48"/>
      <c r="AXQ14" s="48"/>
      <c r="AXR14" s="48"/>
      <c r="AXS14" s="48"/>
      <c r="AXT14" s="48"/>
      <c r="AXU14" s="48"/>
      <c r="AXV14" s="48"/>
      <c r="AXW14" s="48"/>
      <c r="AXX14" s="48"/>
      <c r="AXY14" s="48"/>
      <c r="AXZ14" s="48"/>
      <c r="AYA14" s="48"/>
      <c r="AYB14" s="48"/>
      <c r="AYC14" s="48"/>
      <c r="AYD14" s="48"/>
      <c r="AYE14" s="48"/>
      <c r="AYF14" s="48"/>
      <c r="AYG14" s="48"/>
      <c r="AYH14" s="48"/>
      <c r="AYI14" s="48"/>
      <c r="AYJ14" s="48"/>
      <c r="AYK14" s="48"/>
      <c r="AYL14" s="48"/>
      <c r="AYM14" s="48"/>
      <c r="AYN14" s="48"/>
      <c r="AYO14" s="48"/>
      <c r="AYP14" s="48"/>
      <c r="AYQ14" s="48"/>
      <c r="AYR14" s="48"/>
      <c r="AYS14" s="48"/>
      <c r="AYT14" s="48"/>
      <c r="AYU14" s="48"/>
      <c r="AYV14" s="48"/>
      <c r="AYW14" s="48"/>
      <c r="AYX14" s="48"/>
      <c r="AYY14" s="48"/>
      <c r="AYZ14" s="48"/>
      <c r="AZA14" s="48"/>
      <c r="AZB14" s="48"/>
      <c r="AZC14" s="48"/>
      <c r="AZD14" s="48"/>
      <c r="AZE14" s="48"/>
      <c r="AZF14" s="48"/>
      <c r="AZG14" s="48"/>
      <c r="AZH14" s="48"/>
      <c r="AZI14" s="48"/>
      <c r="AZJ14" s="48"/>
      <c r="AZK14" s="48"/>
      <c r="AZL14" s="48"/>
      <c r="AZM14" s="48"/>
      <c r="AZN14" s="48"/>
      <c r="AZO14" s="48"/>
      <c r="AZP14" s="48"/>
      <c r="AZQ14" s="48"/>
      <c r="AZR14" s="48"/>
      <c r="AZS14" s="48"/>
      <c r="AZT14" s="48"/>
      <c r="AZU14" s="48"/>
      <c r="AZV14" s="48"/>
      <c r="AZW14" s="48"/>
      <c r="AZX14" s="48"/>
      <c r="AZY14" s="48"/>
      <c r="AZZ14" s="48"/>
      <c r="BAA14" s="48"/>
      <c r="BAB14" s="48"/>
      <c r="BAC14" s="48"/>
      <c r="BAD14" s="48"/>
      <c r="BAE14" s="48"/>
      <c r="BAF14" s="48"/>
      <c r="BAG14" s="48"/>
      <c r="BAH14" s="48"/>
      <c r="BAI14" s="48"/>
      <c r="BAJ14" s="48"/>
      <c r="BAK14" s="48"/>
      <c r="BAL14" s="48"/>
      <c r="BAM14" s="48"/>
      <c r="BAN14" s="48"/>
      <c r="BAO14" s="48"/>
      <c r="BAP14" s="48"/>
      <c r="BAQ14" s="48"/>
      <c r="BAR14" s="48"/>
      <c r="BAS14" s="48"/>
      <c r="BAT14" s="48"/>
      <c r="BAU14" s="48"/>
      <c r="BAV14" s="48"/>
      <c r="BAW14" s="48"/>
      <c r="BAX14" s="48"/>
      <c r="BAY14" s="48"/>
      <c r="BAZ14" s="48"/>
      <c r="BBA14" s="48"/>
      <c r="BBB14" s="48"/>
      <c r="BBC14" s="48"/>
      <c r="BBD14" s="48"/>
      <c r="BBE14" s="48"/>
      <c r="BBF14" s="48"/>
      <c r="BBG14" s="48"/>
      <c r="BBH14" s="48"/>
      <c r="BBI14" s="48"/>
      <c r="BBJ14" s="48"/>
      <c r="BBK14" s="48"/>
      <c r="BBL14" s="48"/>
      <c r="BBM14" s="48"/>
      <c r="BBN14" s="48"/>
      <c r="BBO14" s="48"/>
      <c r="BBP14" s="48"/>
      <c r="BBQ14" s="48"/>
      <c r="BBR14" s="48"/>
      <c r="BBS14" s="48"/>
      <c r="BBT14" s="48"/>
      <c r="BBU14" s="48"/>
      <c r="BBV14" s="48"/>
      <c r="BBW14" s="48"/>
      <c r="BBX14" s="48"/>
      <c r="BBY14" s="48"/>
      <c r="BBZ14" s="48"/>
      <c r="BCA14" s="48"/>
      <c r="BCB14" s="48"/>
      <c r="BCC14" s="48"/>
      <c r="BCD14" s="48"/>
      <c r="BCE14" s="48"/>
      <c r="BCF14" s="48"/>
      <c r="BCG14" s="48"/>
      <c r="BCH14" s="48"/>
      <c r="BCI14" s="48"/>
      <c r="BCJ14" s="48"/>
      <c r="BCK14" s="48"/>
      <c r="BCL14" s="48"/>
      <c r="BCM14" s="48"/>
      <c r="BCN14" s="48"/>
      <c r="BCO14" s="48"/>
      <c r="BCP14" s="48"/>
      <c r="BCQ14" s="48"/>
      <c r="BCR14" s="48"/>
      <c r="BCS14" s="48"/>
      <c r="BCT14" s="48"/>
      <c r="BCU14" s="48"/>
      <c r="BCV14" s="48"/>
      <c r="BCW14" s="48"/>
      <c r="BCX14" s="48"/>
      <c r="BCY14" s="48"/>
      <c r="BCZ14" s="48"/>
      <c r="BDA14" s="48"/>
      <c r="BDB14" s="48"/>
      <c r="BDC14" s="48"/>
      <c r="BDD14" s="48"/>
      <c r="BDE14" s="48"/>
      <c r="BDF14" s="48"/>
      <c r="BDG14" s="48"/>
      <c r="BDH14" s="48"/>
      <c r="BDI14" s="48"/>
      <c r="BDJ14" s="48"/>
      <c r="BDK14" s="48"/>
      <c r="BDL14" s="48"/>
      <c r="BDM14" s="48"/>
      <c r="BDN14" s="48"/>
      <c r="BDO14" s="48"/>
      <c r="BDP14" s="48"/>
      <c r="BDQ14" s="48"/>
      <c r="BDR14" s="48"/>
      <c r="BDS14" s="48"/>
      <c r="BDT14" s="48"/>
      <c r="BDU14" s="48"/>
      <c r="BDV14" s="48"/>
      <c r="BDW14" s="48"/>
      <c r="BDX14" s="48"/>
      <c r="BDY14" s="48"/>
      <c r="BDZ14" s="48"/>
      <c r="BEA14" s="48"/>
      <c r="BEB14" s="48"/>
      <c r="BEC14" s="48"/>
      <c r="BED14" s="48"/>
      <c r="BEE14" s="48"/>
      <c r="BEF14" s="48"/>
      <c r="BEG14" s="48"/>
      <c r="BEH14" s="48"/>
      <c r="BEI14" s="48"/>
      <c r="BEJ14" s="48"/>
      <c r="BEK14" s="48"/>
      <c r="BEL14" s="48"/>
      <c r="BEM14" s="48"/>
      <c r="BEN14" s="48"/>
      <c r="BEO14" s="48"/>
      <c r="BEP14" s="48"/>
      <c r="BEQ14" s="48"/>
      <c r="BER14" s="48"/>
      <c r="BES14" s="48"/>
      <c r="BET14" s="48"/>
      <c r="BEU14" s="48"/>
      <c r="BEV14" s="48"/>
      <c r="BEW14" s="48"/>
      <c r="BEX14" s="48"/>
      <c r="BEY14" s="48"/>
      <c r="BEZ14" s="48"/>
      <c r="BFA14" s="48"/>
      <c r="BFB14" s="48"/>
      <c r="BFC14" s="48"/>
      <c r="BFD14" s="48"/>
      <c r="BFE14" s="48"/>
      <c r="BFF14" s="48"/>
      <c r="BFG14" s="48"/>
      <c r="BFH14" s="48"/>
      <c r="BFI14" s="48"/>
      <c r="BFJ14" s="48"/>
      <c r="BFK14" s="48"/>
      <c r="BFL14" s="48"/>
      <c r="BFM14" s="48"/>
      <c r="BFN14" s="48"/>
      <c r="BFO14" s="48"/>
      <c r="BFP14" s="48"/>
      <c r="BFQ14" s="48"/>
      <c r="BFR14" s="48"/>
      <c r="BFS14" s="48"/>
      <c r="BFT14" s="48"/>
      <c r="BFU14" s="48"/>
      <c r="BFV14" s="48"/>
      <c r="BFW14" s="48"/>
      <c r="BFX14" s="48"/>
      <c r="BFY14" s="48"/>
      <c r="BFZ14" s="48"/>
      <c r="BGA14" s="48"/>
      <c r="BGB14" s="48"/>
      <c r="BGC14" s="48"/>
      <c r="BGD14" s="48"/>
      <c r="BGE14" s="48"/>
      <c r="BGF14" s="48"/>
      <c r="BGG14" s="48"/>
      <c r="BGH14" s="48"/>
      <c r="BGI14" s="48"/>
      <c r="BGJ14" s="48"/>
      <c r="BGK14" s="48"/>
      <c r="BGL14" s="48"/>
      <c r="BGM14" s="48"/>
      <c r="BGN14" s="48"/>
      <c r="BGO14" s="48"/>
      <c r="BGP14" s="48"/>
      <c r="BGQ14" s="48"/>
      <c r="BGR14" s="48"/>
      <c r="BGS14" s="48"/>
      <c r="BGT14" s="48"/>
      <c r="BGU14" s="48"/>
      <c r="BGV14" s="48"/>
      <c r="BGW14" s="48"/>
      <c r="BGX14" s="48"/>
      <c r="BGY14" s="48"/>
      <c r="BGZ14" s="48"/>
      <c r="BHA14" s="48"/>
      <c r="BHB14" s="48"/>
      <c r="BHC14" s="48"/>
      <c r="BHD14" s="48"/>
      <c r="BHE14" s="48"/>
      <c r="BHF14" s="48"/>
      <c r="BHG14" s="48"/>
      <c r="BHH14" s="48"/>
      <c r="BHI14" s="48"/>
      <c r="BHJ14" s="48"/>
      <c r="BHK14" s="48"/>
      <c r="BHL14" s="48"/>
      <c r="BHM14" s="48"/>
      <c r="BHN14" s="48"/>
      <c r="BHO14" s="48"/>
      <c r="BHP14" s="48"/>
      <c r="BHQ14" s="48"/>
      <c r="BHR14" s="48"/>
      <c r="BHS14" s="48"/>
      <c r="BHT14" s="48"/>
      <c r="BHU14" s="48"/>
      <c r="BHV14" s="48"/>
      <c r="BHW14" s="48"/>
      <c r="BHX14" s="48"/>
      <c r="BHY14" s="48"/>
      <c r="BHZ14" s="48"/>
      <c r="BIA14" s="48"/>
      <c r="BIB14" s="48"/>
      <c r="BIC14" s="48"/>
      <c r="BID14" s="48"/>
      <c r="BIE14" s="48"/>
      <c r="BIF14" s="48"/>
      <c r="BIG14" s="48"/>
      <c r="BIH14" s="48"/>
      <c r="BII14" s="48"/>
      <c r="BIJ14" s="48"/>
      <c r="BIK14" s="48"/>
      <c r="BIL14" s="48"/>
      <c r="BIM14" s="48"/>
      <c r="BIN14" s="48"/>
      <c r="BIO14" s="48"/>
      <c r="BIP14" s="48"/>
      <c r="BIQ14" s="48"/>
      <c r="BIR14" s="48"/>
      <c r="BIS14" s="48"/>
      <c r="BIT14" s="48"/>
      <c r="BIU14" s="48"/>
      <c r="BIV14" s="48"/>
      <c r="BIW14" s="48"/>
      <c r="BIX14" s="48"/>
      <c r="BIY14" s="48"/>
      <c r="BIZ14" s="48"/>
      <c r="BJA14" s="48"/>
      <c r="BJB14" s="48"/>
      <c r="BJC14" s="48"/>
      <c r="BJD14" s="48"/>
      <c r="BJE14" s="48"/>
      <c r="BJF14" s="48"/>
      <c r="BJG14" s="48"/>
      <c r="BJH14" s="48"/>
      <c r="BJI14" s="48"/>
      <c r="BJJ14" s="48"/>
      <c r="BJK14" s="48"/>
      <c r="BJL14" s="48"/>
      <c r="BJM14" s="48"/>
      <c r="BJN14" s="48"/>
      <c r="BJO14" s="48"/>
      <c r="BJP14" s="48"/>
      <c r="BJQ14" s="48"/>
      <c r="BJR14" s="48"/>
      <c r="BJS14" s="48"/>
      <c r="BJT14" s="48"/>
      <c r="BJU14" s="48"/>
      <c r="BJV14" s="48"/>
      <c r="BJW14" s="48"/>
      <c r="BJX14" s="48"/>
      <c r="BJY14" s="48"/>
      <c r="BJZ14" s="48"/>
      <c r="BKA14" s="48"/>
      <c r="BKB14" s="48"/>
      <c r="BKC14" s="48"/>
      <c r="BKD14" s="48"/>
      <c r="BKE14" s="48"/>
      <c r="BKF14" s="48"/>
      <c r="BKG14" s="48"/>
      <c r="BKH14" s="48"/>
      <c r="BKI14" s="48"/>
      <c r="BKJ14" s="48"/>
      <c r="BKK14" s="48"/>
      <c r="BKL14" s="48"/>
      <c r="BKM14" s="48"/>
      <c r="BKN14" s="48"/>
      <c r="BKO14" s="48"/>
      <c r="BKP14" s="48"/>
      <c r="BKQ14" s="48"/>
      <c r="BKR14" s="48"/>
      <c r="BKS14" s="48"/>
      <c r="BKT14" s="48"/>
      <c r="BKU14" s="48"/>
      <c r="BKV14" s="48"/>
      <c r="BKW14" s="48"/>
      <c r="BKX14" s="48"/>
      <c r="BKY14" s="48"/>
      <c r="BKZ14" s="48"/>
      <c r="BLA14" s="48"/>
      <c r="BLB14" s="48"/>
      <c r="BLC14" s="48"/>
      <c r="BLD14" s="48"/>
      <c r="BLE14" s="48"/>
      <c r="BLF14" s="48"/>
      <c r="BLG14" s="48"/>
      <c r="BLH14" s="48"/>
      <c r="BLI14" s="48"/>
      <c r="BLJ14" s="48"/>
      <c r="BLK14" s="48"/>
      <c r="BLL14" s="48"/>
      <c r="BLM14" s="48"/>
      <c r="BLN14" s="48"/>
      <c r="BLO14" s="48"/>
      <c r="BLP14" s="48"/>
      <c r="BLQ14" s="48"/>
      <c r="BLR14" s="48"/>
      <c r="BLS14" s="48"/>
      <c r="BLT14" s="48"/>
      <c r="BLU14" s="48"/>
      <c r="BLV14" s="48"/>
      <c r="BLW14" s="48"/>
      <c r="BLX14" s="48"/>
      <c r="BLY14" s="48"/>
      <c r="BLZ14" s="48"/>
      <c r="BMA14" s="48"/>
      <c r="BMB14" s="48"/>
      <c r="BMC14" s="48"/>
      <c r="BMD14" s="48"/>
      <c r="BME14" s="48"/>
      <c r="BMF14" s="48"/>
      <c r="BMG14" s="48"/>
      <c r="BMH14" s="48"/>
      <c r="BMI14" s="48"/>
      <c r="BMJ14" s="48"/>
      <c r="BMK14" s="48"/>
      <c r="BML14" s="48"/>
      <c r="BMM14" s="48"/>
      <c r="BMN14" s="48"/>
      <c r="BMO14" s="48"/>
      <c r="BMP14" s="48"/>
      <c r="BMQ14" s="48"/>
      <c r="BMR14" s="48"/>
      <c r="BMS14" s="48"/>
      <c r="BMT14" s="48"/>
      <c r="BMU14" s="48"/>
      <c r="BMV14" s="48"/>
      <c r="BMW14" s="48"/>
      <c r="BMX14" s="48"/>
      <c r="BMY14" s="48"/>
      <c r="BMZ14" s="48"/>
      <c r="BNA14" s="48"/>
      <c r="BNB14" s="48"/>
      <c r="BNC14" s="48"/>
      <c r="BND14" s="48"/>
      <c r="BNE14" s="48"/>
      <c r="BNF14" s="48"/>
      <c r="BNG14" s="48"/>
      <c r="BNH14" s="48"/>
      <c r="BNI14" s="48"/>
      <c r="BNJ14" s="48"/>
      <c r="BNK14" s="48"/>
      <c r="BNL14" s="48"/>
      <c r="BNM14" s="48"/>
      <c r="BNN14" s="48"/>
      <c r="BNO14" s="48"/>
      <c r="BNP14" s="48"/>
      <c r="BNQ14" s="48"/>
      <c r="BNR14" s="48"/>
      <c r="BNS14" s="48"/>
      <c r="BNT14" s="48"/>
      <c r="BNU14" s="48"/>
      <c r="BNV14" s="48"/>
      <c r="BNW14" s="48"/>
      <c r="BNX14" s="48"/>
      <c r="BNY14" s="48"/>
      <c r="BNZ14" s="48"/>
      <c r="BOA14" s="48"/>
      <c r="BOB14" s="48"/>
      <c r="BOC14" s="48"/>
      <c r="BOD14" s="48"/>
      <c r="BOE14" s="48"/>
      <c r="BOF14" s="48"/>
      <c r="BOG14" s="48"/>
      <c r="BOH14" s="48"/>
      <c r="BOI14" s="48"/>
      <c r="BOJ14" s="48"/>
      <c r="BOK14" s="48"/>
      <c r="BOL14" s="48"/>
      <c r="BOM14" s="48"/>
      <c r="BON14" s="48"/>
      <c r="BOO14" s="48"/>
      <c r="BOP14" s="48"/>
      <c r="BOQ14" s="48"/>
      <c r="BOR14" s="48"/>
      <c r="BOS14" s="48"/>
      <c r="BOT14" s="48"/>
      <c r="BOU14" s="48"/>
      <c r="BOV14" s="48"/>
      <c r="BOW14" s="48"/>
      <c r="BOX14" s="48"/>
      <c r="BOY14" s="48"/>
      <c r="BOZ14" s="48"/>
      <c r="BPA14" s="48"/>
      <c r="BPB14" s="48"/>
      <c r="BPC14" s="48"/>
      <c r="BPD14" s="48"/>
      <c r="BPE14" s="48"/>
      <c r="BPF14" s="48"/>
      <c r="BPG14" s="48"/>
      <c r="BPH14" s="48"/>
      <c r="BPI14" s="48"/>
      <c r="BPJ14" s="48"/>
      <c r="BPK14" s="48"/>
      <c r="BPL14" s="48"/>
      <c r="BPM14" s="48"/>
      <c r="BPN14" s="48"/>
      <c r="BPO14" s="48"/>
      <c r="BPP14" s="48"/>
      <c r="BPQ14" s="48"/>
      <c r="BPR14" s="48"/>
      <c r="BPS14" s="48"/>
      <c r="BPT14" s="48"/>
      <c r="BPU14" s="48"/>
      <c r="BPV14" s="48"/>
      <c r="BPW14" s="48"/>
      <c r="BPX14" s="48"/>
      <c r="BPY14" s="48"/>
      <c r="BPZ14" s="48"/>
      <c r="BQA14" s="48"/>
      <c r="BQB14" s="48"/>
      <c r="BQC14" s="48"/>
      <c r="BQD14" s="48"/>
      <c r="BQE14" s="48"/>
      <c r="BQF14" s="48"/>
      <c r="BQG14" s="48"/>
      <c r="BQH14" s="48"/>
      <c r="BQI14" s="48"/>
      <c r="BQJ14" s="48"/>
      <c r="BQK14" s="48"/>
      <c r="BQL14" s="48"/>
      <c r="BQM14" s="48"/>
      <c r="BQN14" s="48"/>
      <c r="BQO14" s="48"/>
      <c r="BQP14" s="48"/>
      <c r="BQQ14" s="48"/>
      <c r="BQR14" s="48"/>
      <c r="BQS14" s="48"/>
      <c r="BQT14" s="48"/>
      <c r="BQU14" s="48"/>
      <c r="BQV14" s="48"/>
      <c r="BQW14" s="48"/>
      <c r="BQX14" s="48"/>
      <c r="BQY14" s="48"/>
      <c r="BQZ14" s="48"/>
      <c r="BRA14" s="48"/>
      <c r="BRB14" s="48"/>
      <c r="BRC14" s="48"/>
      <c r="BRD14" s="48"/>
      <c r="BRE14" s="48"/>
      <c r="BRF14" s="48"/>
      <c r="BRG14" s="48"/>
      <c r="BRH14" s="48"/>
      <c r="BRI14" s="48"/>
      <c r="BRJ14" s="48"/>
      <c r="BRK14" s="48"/>
      <c r="BRL14" s="48"/>
      <c r="BRM14" s="48"/>
      <c r="BRN14" s="48"/>
      <c r="BRO14" s="48"/>
      <c r="BRP14" s="48"/>
      <c r="BRQ14" s="48"/>
      <c r="BRR14" s="48"/>
      <c r="BRS14" s="48"/>
      <c r="BRT14" s="48"/>
      <c r="BRU14" s="48"/>
      <c r="BRV14" s="48"/>
      <c r="BRW14" s="48"/>
      <c r="BRX14" s="48"/>
      <c r="BRY14" s="48"/>
      <c r="BRZ14" s="48"/>
      <c r="BSA14" s="48"/>
      <c r="BSB14" s="48"/>
      <c r="BSC14" s="48"/>
      <c r="BSD14" s="48"/>
      <c r="BSE14" s="48"/>
      <c r="BSF14" s="48"/>
      <c r="BSG14" s="48"/>
      <c r="BSH14" s="48"/>
      <c r="BSI14" s="48"/>
      <c r="BSJ14" s="48"/>
      <c r="BSK14" s="48"/>
      <c r="BSL14" s="48"/>
      <c r="BSM14" s="48"/>
      <c r="BSN14" s="48"/>
      <c r="BSO14" s="48"/>
      <c r="BSP14" s="48"/>
      <c r="BSQ14" s="48"/>
      <c r="BSR14" s="48"/>
      <c r="BSS14" s="48"/>
      <c r="BST14" s="48"/>
      <c r="BSU14" s="48"/>
      <c r="BSV14" s="48"/>
      <c r="BSW14" s="48"/>
      <c r="BSX14" s="48"/>
      <c r="BSY14" s="48"/>
      <c r="BSZ14" s="48"/>
      <c r="BTA14" s="48"/>
      <c r="BTB14" s="48"/>
      <c r="BTC14" s="48"/>
      <c r="BTD14" s="48"/>
      <c r="BTE14" s="48"/>
      <c r="BTF14" s="48"/>
      <c r="BTG14" s="48"/>
      <c r="BTH14" s="48"/>
      <c r="BTI14" s="48"/>
      <c r="BTJ14" s="48"/>
      <c r="BTK14" s="48"/>
      <c r="BTL14" s="48"/>
      <c r="BTM14" s="48"/>
      <c r="BTN14" s="48"/>
      <c r="BTO14" s="48"/>
      <c r="BTP14" s="48"/>
      <c r="BTQ14" s="48"/>
      <c r="BTR14" s="48"/>
      <c r="BTS14" s="48"/>
      <c r="BTT14" s="48"/>
      <c r="BTU14" s="48"/>
      <c r="BTV14" s="48"/>
      <c r="BTW14" s="48"/>
      <c r="BTX14" s="48"/>
      <c r="BTY14" s="48"/>
      <c r="BTZ14" s="48"/>
      <c r="BUA14" s="48"/>
      <c r="BUB14" s="48"/>
      <c r="BUC14" s="48"/>
      <c r="BUD14" s="48"/>
      <c r="BUE14" s="48"/>
      <c r="BUF14" s="48"/>
      <c r="BUG14" s="48"/>
      <c r="BUH14" s="48"/>
      <c r="BUI14" s="48"/>
      <c r="BUJ14" s="48"/>
      <c r="BUK14" s="48"/>
      <c r="BUL14" s="48"/>
      <c r="BUM14" s="48"/>
      <c r="BUN14" s="48"/>
      <c r="BUO14" s="48"/>
      <c r="BUP14" s="48"/>
      <c r="BUQ14" s="48"/>
      <c r="BUR14" s="48"/>
      <c r="BUS14" s="48"/>
      <c r="BUT14" s="48"/>
      <c r="BUU14" s="48"/>
      <c r="BUV14" s="48"/>
      <c r="BUW14" s="48"/>
      <c r="BUX14" s="48"/>
      <c r="BUY14" s="48"/>
      <c r="BUZ14" s="48"/>
      <c r="BVA14" s="48"/>
      <c r="BVB14" s="48"/>
      <c r="BVC14" s="48"/>
      <c r="BVD14" s="48"/>
      <c r="BVE14" s="48"/>
      <c r="BVF14" s="48"/>
      <c r="BVG14" s="48"/>
      <c r="BVH14" s="48"/>
      <c r="BVI14" s="48"/>
      <c r="BVJ14" s="48"/>
      <c r="BVK14" s="48"/>
      <c r="BVL14" s="48"/>
      <c r="BVM14" s="48"/>
      <c r="BVN14" s="48"/>
      <c r="BVO14" s="48"/>
      <c r="BVP14" s="48"/>
      <c r="BVQ14" s="48"/>
      <c r="BVR14" s="48"/>
      <c r="BVS14" s="48"/>
      <c r="BVT14" s="48"/>
      <c r="BVU14" s="48"/>
      <c r="BVV14" s="48"/>
      <c r="BVW14" s="48"/>
      <c r="BVX14" s="48"/>
      <c r="BVY14" s="48"/>
      <c r="BVZ14" s="48"/>
      <c r="BWA14" s="48"/>
      <c r="BWB14" s="48"/>
      <c r="BWC14" s="48"/>
      <c r="BWD14" s="48"/>
      <c r="BWE14" s="48"/>
      <c r="BWF14" s="48"/>
      <c r="BWG14" s="48"/>
      <c r="BWH14" s="48"/>
      <c r="BWI14" s="48"/>
      <c r="BWJ14" s="48"/>
      <c r="BWK14" s="48"/>
      <c r="BWL14" s="48"/>
      <c r="BWM14" s="48"/>
      <c r="BWN14" s="48"/>
      <c r="BWO14" s="48"/>
      <c r="BWP14" s="48"/>
      <c r="BWQ14" s="48"/>
      <c r="BWR14" s="48"/>
      <c r="BWS14" s="48"/>
      <c r="BWT14" s="48"/>
      <c r="BWU14" s="48"/>
      <c r="BWV14" s="48"/>
      <c r="BWW14" s="48"/>
      <c r="BWX14" s="48"/>
      <c r="BWY14" s="48"/>
      <c r="BWZ14" s="48"/>
      <c r="BXA14" s="48"/>
      <c r="BXB14" s="48"/>
      <c r="BXC14" s="48"/>
      <c r="BXD14" s="48"/>
      <c r="BXE14" s="48"/>
      <c r="BXF14" s="48"/>
      <c r="BXG14" s="48"/>
      <c r="BXH14" s="48"/>
      <c r="BXI14" s="48"/>
      <c r="BXJ14" s="48"/>
      <c r="BXK14" s="48"/>
      <c r="BXL14" s="48"/>
      <c r="BXM14" s="48"/>
      <c r="BXN14" s="48"/>
      <c r="BXO14" s="48"/>
      <c r="BXP14" s="48"/>
      <c r="BXQ14" s="48"/>
      <c r="BXR14" s="48"/>
      <c r="BXS14" s="48"/>
      <c r="BXT14" s="48"/>
      <c r="BXU14" s="48"/>
      <c r="BXV14" s="48"/>
      <c r="BXW14" s="48"/>
      <c r="BXX14" s="48"/>
      <c r="BXY14" s="48"/>
      <c r="BXZ14" s="48"/>
      <c r="BYA14" s="48"/>
      <c r="BYB14" s="48"/>
      <c r="BYC14" s="48"/>
      <c r="BYD14" s="48"/>
      <c r="BYE14" s="48"/>
      <c r="BYF14" s="48"/>
      <c r="BYG14" s="48"/>
      <c r="BYH14" s="48"/>
      <c r="BYI14" s="48"/>
      <c r="BYJ14" s="48"/>
      <c r="BYK14" s="48"/>
      <c r="BYL14" s="48"/>
      <c r="BYM14" s="48"/>
      <c r="BYN14" s="48"/>
      <c r="BYO14" s="48"/>
      <c r="BYP14" s="48"/>
      <c r="BYQ14" s="48"/>
      <c r="BYR14" s="48"/>
      <c r="BYS14" s="48"/>
      <c r="BYT14" s="48"/>
      <c r="BYU14" s="48"/>
      <c r="BYV14" s="48"/>
      <c r="BYW14" s="48"/>
      <c r="BYX14" s="48"/>
      <c r="BYY14" s="48"/>
      <c r="BYZ14" s="48"/>
      <c r="BZA14" s="48"/>
      <c r="BZB14" s="48"/>
      <c r="BZC14" s="48"/>
      <c r="BZD14" s="48"/>
      <c r="BZE14" s="48"/>
      <c r="BZF14" s="48"/>
      <c r="BZG14" s="48"/>
      <c r="BZH14" s="48"/>
      <c r="BZI14" s="48"/>
      <c r="BZJ14" s="48"/>
      <c r="BZK14" s="48"/>
      <c r="BZL14" s="48"/>
      <c r="BZM14" s="48"/>
      <c r="BZN14" s="48"/>
      <c r="BZO14" s="48"/>
      <c r="BZP14" s="48"/>
      <c r="BZQ14" s="48"/>
      <c r="BZR14" s="48"/>
      <c r="BZS14" s="48"/>
      <c r="BZT14" s="48"/>
      <c r="BZU14" s="48"/>
      <c r="BZV14" s="48"/>
      <c r="BZW14" s="48"/>
      <c r="BZX14" s="48"/>
      <c r="BZY14" s="48"/>
      <c r="BZZ14" s="48"/>
      <c r="CAA14" s="48"/>
      <c r="CAB14" s="48"/>
      <c r="CAC14" s="48"/>
      <c r="CAD14" s="48"/>
      <c r="CAE14" s="48"/>
      <c r="CAF14" s="48"/>
      <c r="CAG14" s="48"/>
      <c r="CAH14" s="48"/>
      <c r="CAI14" s="48"/>
      <c r="CAJ14" s="48"/>
      <c r="CAK14" s="48"/>
      <c r="CAL14" s="48"/>
      <c r="CAM14" s="48"/>
      <c r="CAN14" s="48"/>
      <c r="CAO14" s="48"/>
      <c r="CAP14" s="48"/>
      <c r="CAQ14" s="48"/>
      <c r="CAR14" s="48"/>
      <c r="CAS14" s="48"/>
      <c r="CAT14" s="48"/>
      <c r="CAU14" s="48"/>
      <c r="CAV14" s="48"/>
      <c r="CAW14" s="48"/>
      <c r="CAX14" s="48"/>
      <c r="CAY14" s="48"/>
      <c r="CAZ14" s="48"/>
      <c r="CBA14" s="48"/>
      <c r="CBB14" s="48"/>
      <c r="CBC14" s="48"/>
      <c r="CBD14" s="48"/>
      <c r="CBE14" s="48"/>
      <c r="CBF14" s="48"/>
      <c r="CBG14" s="48"/>
      <c r="CBH14" s="48"/>
      <c r="CBI14" s="48"/>
      <c r="CBJ14" s="48"/>
      <c r="CBK14" s="48"/>
      <c r="CBL14" s="48"/>
      <c r="CBM14" s="48"/>
      <c r="CBN14" s="48"/>
      <c r="CBO14" s="48"/>
      <c r="CBP14" s="48"/>
      <c r="CBQ14" s="48"/>
      <c r="CBR14" s="48"/>
      <c r="CBS14" s="48"/>
      <c r="CBT14" s="48"/>
      <c r="CBU14" s="48"/>
      <c r="CBV14" s="48"/>
      <c r="CBW14" s="48"/>
      <c r="CBX14" s="48"/>
      <c r="CBY14" s="48"/>
      <c r="CBZ14" s="48"/>
      <c r="CCA14" s="48"/>
      <c r="CCB14" s="48"/>
      <c r="CCC14" s="48"/>
      <c r="CCD14" s="48"/>
      <c r="CCE14" s="48"/>
      <c r="CCF14" s="48"/>
      <c r="CCG14" s="48"/>
      <c r="CCH14" s="48"/>
      <c r="CCI14" s="48"/>
      <c r="CCJ14" s="48"/>
      <c r="CCK14" s="48"/>
      <c r="CCL14" s="48"/>
      <c r="CCM14" s="48"/>
      <c r="CCN14" s="48"/>
      <c r="CCO14" s="48"/>
      <c r="CCP14" s="48"/>
      <c r="CCQ14" s="48"/>
      <c r="CCR14" s="48"/>
      <c r="CCS14" s="48"/>
      <c r="CCT14" s="48"/>
      <c r="CCU14" s="48"/>
      <c r="CCV14" s="48"/>
      <c r="CCW14" s="48"/>
      <c r="CCX14" s="48"/>
      <c r="CCY14" s="48"/>
      <c r="CCZ14" s="48"/>
      <c r="CDA14" s="48"/>
      <c r="CDB14" s="48"/>
      <c r="CDC14" s="48"/>
      <c r="CDD14" s="48"/>
      <c r="CDE14" s="48"/>
      <c r="CDF14" s="48"/>
      <c r="CDG14" s="48"/>
      <c r="CDH14" s="48"/>
      <c r="CDI14" s="48"/>
      <c r="CDJ14" s="48"/>
      <c r="CDK14" s="48"/>
      <c r="CDL14" s="48"/>
      <c r="CDM14" s="48"/>
      <c r="CDN14" s="48"/>
      <c r="CDO14" s="48"/>
      <c r="CDP14" s="48"/>
      <c r="CDQ14" s="48"/>
      <c r="CDR14" s="48"/>
      <c r="CDS14" s="48"/>
      <c r="CDT14" s="48"/>
      <c r="CDU14" s="48"/>
      <c r="CDV14" s="48"/>
      <c r="CDW14" s="48"/>
      <c r="CDX14" s="48"/>
      <c r="CDY14" s="48"/>
      <c r="CDZ14" s="48"/>
      <c r="CEA14" s="48"/>
      <c r="CEB14" s="48"/>
      <c r="CEC14" s="48"/>
      <c r="CED14" s="48"/>
      <c r="CEE14" s="48"/>
      <c r="CEF14" s="48"/>
      <c r="CEG14" s="48"/>
      <c r="CEH14" s="48"/>
      <c r="CEI14" s="48"/>
      <c r="CEJ14" s="48"/>
      <c r="CEK14" s="48"/>
      <c r="CEL14" s="48"/>
      <c r="CEM14" s="48"/>
      <c r="CEN14" s="48"/>
      <c r="CEO14" s="48"/>
      <c r="CEP14" s="48"/>
      <c r="CEQ14" s="48"/>
      <c r="CER14" s="48"/>
      <c r="CES14" s="48"/>
      <c r="CET14" s="48"/>
      <c r="CEU14" s="48"/>
      <c r="CEV14" s="48"/>
      <c r="CEW14" s="48"/>
      <c r="CEX14" s="48"/>
      <c r="CEY14" s="48"/>
      <c r="CEZ14" s="48"/>
      <c r="CFA14" s="48"/>
      <c r="CFB14" s="48"/>
      <c r="CFC14" s="48"/>
      <c r="CFD14" s="48"/>
      <c r="CFE14" s="48"/>
      <c r="CFF14" s="48"/>
      <c r="CFG14" s="48"/>
      <c r="CFH14" s="48"/>
      <c r="CFI14" s="48"/>
      <c r="CFJ14" s="48"/>
      <c r="CFK14" s="48"/>
      <c r="CFL14" s="48"/>
      <c r="CFM14" s="48"/>
      <c r="CFN14" s="48"/>
      <c r="CFO14" s="48"/>
      <c r="CFP14" s="48"/>
      <c r="CFQ14" s="48"/>
      <c r="CFR14" s="48"/>
      <c r="CFS14" s="48"/>
      <c r="CFT14" s="48"/>
      <c r="CFU14" s="48"/>
      <c r="CFV14" s="48"/>
      <c r="CFW14" s="48"/>
      <c r="CFX14" s="48"/>
      <c r="CFY14" s="48"/>
      <c r="CFZ14" s="48"/>
      <c r="CGA14" s="48"/>
      <c r="CGB14" s="48"/>
      <c r="CGC14" s="48"/>
      <c r="CGD14" s="48"/>
      <c r="CGE14" s="48"/>
      <c r="CGF14" s="48"/>
      <c r="CGG14" s="48"/>
      <c r="CGH14" s="48"/>
      <c r="CGI14" s="48"/>
      <c r="CGJ14" s="48"/>
      <c r="CGK14" s="48"/>
      <c r="CGL14" s="48"/>
      <c r="CGM14" s="48"/>
      <c r="CGN14" s="48"/>
      <c r="CGO14" s="48"/>
      <c r="CGP14" s="48"/>
      <c r="CGQ14" s="48"/>
      <c r="CGR14" s="48"/>
      <c r="CGS14" s="48"/>
      <c r="CGT14" s="48"/>
      <c r="CGU14" s="48"/>
      <c r="CGV14" s="48"/>
      <c r="CGW14" s="48"/>
      <c r="CGX14" s="48"/>
      <c r="CGY14" s="48"/>
      <c r="CGZ14" s="48"/>
      <c r="CHA14" s="48"/>
      <c r="CHB14" s="48"/>
      <c r="CHC14" s="48"/>
      <c r="CHD14" s="48"/>
      <c r="CHE14" s="48"/>
      <c r="CHF14" s="48"/>
      <c r="CHG14" s="48"/>
      <c r="CHH14" s="48"/>
      <c r="CHI14" s="48"/>
      <c r="CHJ14" s="48"/>
      <c r="CHK14" s="48"/>
      <c r="CHL14" s="48"/>
      <c r="CHM14" s="48"/>
      <c r="CHN14" s="48"/>
      <c r="CHO14" s="48"/>
      <c r="CHP14" s="48"/>
      <c r="CHQ14" s="48"/>
      <c r="CHR14" s="48"/>
      <c r="CHS14" s="48"/>
      <c r="CHT14" s="48"/>
      <c r="CHU14" s="48"/>
      <c r="CHV14" s="48"/>
      <c r="CHW14" s="48"/>
      <c r="CHX14" s="48"/>
      <c r="CHY14" s="48"/>
      <c r="CHZ14" s="48"/>
      <c r="CIA14" s="48"/>
      <c r="CIB14" s="48"/>
      <c r="CIC14" s="48"/>
      <c r="CID14" s="48"/>
      <c r="CIE14" s="48"/>
      <c r="CIF14" s="48"/>
      <c r="CIG14" s="48"/>
      <c r="CIH14" s="48"/>
      <c r="CII14" s="48"/>
      <c r="CIJ14" s="48"/>
      <c r="CIK14" s="48"/>
      <c r="CIL14" s="48"/>
      <c r="CIM14" s="48"/>
      <c r="CIN14" s="48"/>
      <c r="CIO14" s="48"/>
      <c r="CIP14" s="48"/>
      <c r="CIQ14" s="48"/>
      <c r="CIR14" s="48"/>
      <c r="CIS14" s="48"/>
      <c r="CIT14" s="48"/>
      <c r="CIU14" s="48"/>
      <c r="CIV14" s="48"/>
      <c r="CIW14" s="48"/>
      <c r="CIX14" s="48"/>
      <c r="CIY14" s="48"/>
      <c r="CIZ14" s="48"/>
      <c r="CJA14" s="48"/>
      <c r="CJB14" s="48"/>
      <c r="CJC14" s="48"/>
      <c r="CJD14" s="48"/>
      <c r="CJE14" s="48"/>
      <c r="CJF14" s="48"/>
      <c r="CJG14" s="48"/>
      <c r="CJH14" s="48"/>
      <c r="CJI14" s="48"/>
      <c r="CJJ14" s="48"/>
      <c r="CJK14" s="48"/>
      <c r="CJL14" s="48"/>
      <c r="CJM14" s="48"/>
      <c r="CJN14" s="48"/>
      <c r="CJO14" s="48"/>
      <c r="CJP14" s="48"/>
      <c r="CJQ14" s="48"/>
      <c r="CJR14" s="48"/>
      <c r="CJS14" s="48"/>
      <c r="CJT14" s="48"/>
      <c r="CJU14" s="48"/>
      <c r="CJV14" s="48"/>
      <c r="CJW14" s="48"/>
      <c r="CJX14" s="48"/>
      <c r="CJY14" s="48"/>
      <c r="CJZ14" s="48"/>
      <c r="CKA14" s="48"/>
      <c r="CKB14" s="48"/>
      <c r="CKC14" s="48"/>
      <c r="CKD14" s="48"/>
      <c r="CKE14" s="48"/>
      <c r="CKF14" s="48"/>
      <c r="CKG14" s="48"/>
      <c r="CKH14" s="48"/>
      <c r="CKI14" s="48"/>
      <c r="CKJ14" s="48"/>
      <c r="CKK14" s="48"/>
      <c r="CKL14" s="48"/>
      <c r="CKM14" s="48"/>
      <c r="CKN14" s="48"/>
      <c r="CKO14" s="48"/>
      <c r="CKP14" s="48"/>
      <c r="CKQ14" s="48"/>
      <c r="CKR14" s="48"/>
      <c r="CKS14" s="48"/>
      <c r="CKT14" s="48"/>
      <c r="CKU14" s="48"/>
      <c r="CKV14" s="48"/>
      <c r="CKW14" s="48"/>
      <c r="CKX14" s="48"/>
      <c r="CKY14" s="48"/>
      <c r="CKZ14" s="48"/>
      <c r="CLA14" s="48"/>
      <c r="CLB14" s="48"/>
      <c r="CLC14" s="48"/>
      <c r="CLD14" s="48"/>
      <c r="CLE14" s="48"/>
      <c r="CLF14" s="48"/>
      <c r="CLG14" s="48"/>
      <c r="CLH14" s="48"/>
      <c r="CLI14" s="48"/>
      <c r="CLJ14" s="48"/>
      <c r="CLK14" s="48"/>
      <c r="CLL14" s="48"/>
      <c r="CLM14" s="48"/>
      <c r="CLN14" s="48"/>
      <c r="CLO14" s="48"/>
      <c r="CLP14" s="48"/>
      <c r="CLQ14" s="48"/>
      <c r="CLR14" s="48"/>
      <c r="CLS14" s="48"/>
      <c r="CLT14" s="48"/>
      <c r="CLU14" s="48"/>
      <c r="CLV14" s="48"/>
      <c r="CLW14" s="48"/>
      <c r="CLX14" s="48"/>
      <c r="CLY14" s="48"/>
      <c r="CLZ14" s="48"/>
      <c r="CMA14" s="48"/>
      <c r="CMB14" s="48"/>
      <c r="CMC14" s="48"/>
      <c r="CMD14" s="48"/>
      <c r="CME14" s="48"/>
      <c r="CMF14" s="48"/>
      <c r="CMG14" s="48"/>
      <c r="CMH14" s="48"/>
      <c r="CMI14" s="48"/>
      <c r="CMJ14" s="48"/>
      <c r="CMK14" s="48"/>
      <c r="CML14" s="48"/>
      <c r="CMM14" s="48"/>
      <c r="CMN14" s="48"/>
      <c r="CMO14" s="48"/>
      <c r="CMP14" s="48"/>
      <c r="CMQ14" s="48"/>
      <c r="CMR14" s="48"/>
      <c r="CMS14" s="48"/>
      <c r="CMT14" s="48"/>
      <c r="CMU14" s="48"/>
      <c r="CMV14" s="48"/>
      <c r="CMW14" s="48"/>
      <c r="CMX14" s="48"/>
      <c r="CMY14" s="48"/>
      <c r="CMZ14" s="48"/>
      <c r="CNA14" s="48"/>
      <c r="CNB14" s="48"/>
      <c r="CNC14" s="48"/>
      <c r="CND14" s="48"/>
      <c r="CNE14" s="48"/>
      <c r="CNF14" s="48"/>
      <c r="CNG14" s="48"/>
      <c r="CNH14" s="48"/>
      <c r="CNI14" s="48"/>
      <c r="CNJ14" s="48"/>
      <c r="CNK14" s="48"/>
      <c r="CNL14" s="48"/>
      <c r="CNM14" s="48"/>
      <c r="CNN14" s="48"/>
      <c r="CNO14" s="48"/>
      <c r="CNP14" s="48"/>
      <c r="CNQ14" s="48"/>
      <c r="CNR14" s="48"/>
      <c r="CNS14" s="48"/>
      <c r="CNT14" s="48"/>
      <c r="CNU14" s="48"/>
      <c r="CNV14" s="48"/>
      <c r="CNW14" s="48"/>
      <c r="CNX14" s="48"/>
      <c r="CNY14" s="48"/>
      <c r="CNZ14" s="48"/>
      <c r="COA14" s="48"/>
      <c r="COB14" s="48"/>
      <c r="COC14" s="48"/>
      <c r="COD14" s="48"/>
      <c r="COE14" s="48"/>
      <c r="COF14" s="48"/>
      <c r="COG14" s="48"/>
      <c r="COH14" s="48"/>
      <c r="COI14" s="48"/>
      <c r="COJ14" s="48"/>
      <c r="COK14" s="48"/>
      <c r="COL14" s="48"/>
      <c r="COM14" s="48"/>
      <c r="CON14" s="48"/>
      <c r="COO14" s="48"/>
      <c r="COP14" s="48"/>
      <c r="COQ14" s="48"/>
      <c r="COR14" s="48"/>
      <c r="COS14" s="48"/>
      <c r="COT14" s="48"/>
      <c r="COU14" s="48"/>
      <c r="COV14" s="48"/>
      <c r="COW14" s="48"/>
      <c r="COX14" s="48"/>
      <c r="COY14" s="48"/>
      <c r="COZ14" s="48"/>
      <c r="CPA14" s="48"/>
      <c r="CPB14" s="48"/>
      <c r="CPC14" s="48"/>
      <c r="CPD14" s="48"/>
      <c r="CPE14" s="48"/>
      <c r="CPF14" s="48"/>
      <c r="CPG14" s="48"/>
      <c r="CPH14" s="48"/>
      <c r="CPI14" s="48"/>
      <c r="CPJ14" s="48"/>
      <c r="CPK14" s="48"/>
      <c r="CPL14" s="48"/>
      <c r="CPM14" s="48"/>
      <c r="CPN14" s="48"/>
      <c r="CPO14" s="48"/>
      <c r="CPP14" s="48"/>
      <c r="CPQ14" s="48"/>
      <c r="CPR14" s="48"/>
      <c r="CPS14" s="48"/>
      <c r="CPT14" s="48"/>
      <c r="CPU14" s="48"/>
      <c r="CPV14" s="48"/>
      <c r="CPW14" s="48"/>
      <c r="CPX14" s="48"/>
      <c r="CPY14" s="48"/>
      <c r="CPZ14" s="48"/>
      <c r="CQA14" s="48"/>
      <c r="CQB14" s="48"/>
      <c r="CQC14" s="48"/>
      <c r="CQD14" s="48"/>
      <c r="CQE14" s="48"/>
      <c r="CQF14" s="48"/>
      <c r="CQG14" s="48"/>
      <c r="CQH14" s="48"/>
      <c r="CQI14" s="48"/>
      <c r="CQJ14" s="48"/>
      <c r="CQK14" s="48"/>
      <c r="CQL14" s="48"/>
      <c r="CQM14" s="48"/>
      <c r="CQN14" s="48"/>
      <c r="CQO14" s="48"/>
      <c r="CQP14" s="48"/>
      <c r="CQQ14" s="48"/>
      <c r="CQR14" s="48"/>
      <c r="CQS14" s="48"/>
      <c r="CQT14" s="48"/>
      <c r="CQU14" s="48"/>
      <c r="CQV14" s="48"/>
      <c r="CQW14" s="48"/>
      <c r="CQX14" s="48"/>
      <c r="CQY14" s="48"/>
      <c r="CQZ14" s="48"/>
      <c r="CRA14" s="48"/>
      <c r="CRB14" s="48"/>
      <c r="CRC14" s="48"/>
      <c r="CRD14" s="48"/>
      <c r="CRE14" s="48"/>
      <c r="CRF14" s="48"/>
      <c r="CRG14" s="48"/>
      <c r="CRH14" s="48"/>
      <c r="CRI14" s="48"/>
      <c r="CRJ14" s="48"/>
      <c r="CRK14" s="48"/>
      <c r="CRL14" s="48"/>
      <c r="CRM14" s="48"/>
      <c r="CRN14" s="48"/>
      <c r="CRO14" s="48"/>
      <c r="CRP14" s="48"/>
      <c r="CRQ14" s="48"/>
      <c r="CRR14" s="48"/>
      <c r="CRS14" s="48"/>
      <c r="CRT14" s="48"/>
      <c r="CRU14" s="48"/>
      <c r="CRV14" s="48"/>
      <c r="CRW14" s="48"/>
      <c r="CRX14" s="48"/>
      <c r="CRY14" s="48"/>
      <c r="CRZ14" s="48"/>
      <c r="CSA14" s="48"/>
      <c r="CSB14" s="48"/>
      <c r="CSC14" s="48"/>
      <c r="CSD14" s="48"/>
      <c r="CSE14" s="48"/>
      <c r="CSF14" s="48"/>
      <c r="CSG14" s="48"/>
      <c r="CSH14" s="48"/>
      <c r="CSI14" s="48"/>
      <c r="CSJ14" s="48"/>
      <c r="CSK14" s="48"/>
      <c r="CSL14" s="48"/>
      <c r="CSM14" s="48"/>
      <c r="CSN14" s="48"/>
      <c r="CSO14" s="48"/>
      <c r="CSP14" s="48"/>
      <c r="CSQ14" s="48"/>
      <c r="CSR14" s="48"/>
      <c r="CSS14" s="48"/>
      <c r="CST14" s="48"/>
      <c r="CSU14" s="48"/>
      <c r="CSV14" s="48"/>
      <c r="CSW14" s="48"/>
      <c r="CSX14" s="48"/>
      <c r="CSY14" s="48"/>
      <c r="CSZ14" s="48"/>
      <c r="CTA14" s="48"/>
      <c r="CTB14" s="48"/>
      <c r="CTC14" s="48"/>
      <c r="CTD14" s="48"/>
      <c r="CTE14" s="48"/>
      <c r="CTF14" s="48"/>
      <c r="CTG14" s="48"/>
      <c r="CTH14" s="48"/>
      <c r="CTI14" s="48"/>
      <c r="CTJ14" s="48"/>
      <c r="CTK14" s="48"/>
      <c r="CTL14" s="48"/>
      <c r="CTM14" s="48"/>
      <c r="CTN14" s="48"/>
      <c r="CTO14" s="48"/>
      <c r="CTP14" s="48"/>
      <c r="CTQ14" s="48"/>
      <c r="CTR14" s="48"/>
      <c r="CTS14" s="48"/>
      <c r="CTT14" s="48"/>
      <c r="CTU14" s="48"/>
      <c r="CTV14" s="48"/>
      <c r="CTW14" s="48"/>
      <c r="CTX14" s="48"/>
      <c r="CTY14" s="48"/>
      <c r="CTZ14" s="48"/>
      <c r="CUA14" s="48"/>
      <c r="CUB14" s="48"/>
      <c r="CUC14" s="48"/>
      <c r="CUD14" s="48"/>
      <c r="CUE14" s="48"/>
      <c r="CUF14" s="48"/>
      <c r="CUG14" s="48"/>
      <c r="CUH14" s="48"/>
      <c r="CUI14" s="48"/>
      <c r="CUJ14" s="48"/>
      <c r="CUK14" s="48"/>
      <c r="CUL14" s="48"/>
      <c r="CUM14" s="48"/>
      <c r="CUN14" s="48"/>
      <c r="CUO14" s="48"/>
      <c r="CUP14" s="48"/>
      <c r="CUQ14" s="48"/>
      <c r="CUR14" s="48"/>
      <c r="CUS14" s="48"/>
      <c r="CUT14" s="48"/>
      <c r="CUU14" s="48"/>
      <c r="CUV14" s="48"/>
      <c r="CUW14" s="48"/>
      <c r="CUX14" s="48"/>
      <c r="CUY14" s="48"/>
      <c r="CUZ14" s="48"/>
      <c r="CVA14" s="48"/>
      <c r="CVB14" s="48"/>
      <c r="CVC14" s="48"/>
      <c r="CVD14" s="48"/>
      <c r="CVE14" s="48"/>
      <c r="CVF14" s="48"/>
      <c r="CVG14" s="48"/>
      <c r="CVH14" s="48"/>
      <c r="CVI14" s="48"/>
      <c r="CVJ14" s="48"/>
      <c r="CVK14" s="48"/>
      <c r="CVL14" s="48"/>
      <c r="CVM14" s="48"/>
      <c r="CVN14" s="48"/>
      <c r="CVO14" s="48"/>
      <c r="CVP14" s="48"/>
      <c r="CVQ14" s="48"/>
      <c r="CVR14" s="48"/>
      <c r="CVS14" s="48"/>
      <c r="CVT14" s="48"/>
      <c r="CVU14" s="48"/>
      <c r="CVV14" s="48"/>
      <c r="CVW14" s="48"/>
      <c r="CVX14" s="48"/>
      <c r="CVY14" s="48"/>
      <c r="CVZ14" s="48"/>
      <c r="CWA14" s="48"/>
      <c r="CWB14" s="48"/>
      <c r="CWC14" s="48"/>
      <c r="CWD14" s="48"/>
      <c r="CWE14" s="48"/>
      <c r="CWF14" s="48"/>
      <c r="CWG14" s="48"/>
      <c r="CWH14" s="48"/>
      <c r="CWI14" s="48"/>
      <c r="CWJ14" s="48"/>
      <c r="CWK14" s="48"/>
      <c r="CWL14" s="48"/>
      <c r="CWM14" s="48"/>
      <c r="CWN14" s="48"/>
      <c r="CWO14" s="48"/>
      <c r="CWP14" s="48"/>
      <c r="CWQ14" s="48"/>
      <c r="CWR14" s="48"/>
      <c r="CWS14" s="48"/>
      <c r="CWT14" s="48"/>
      <c r="CWU14" s="48"/>
      <c r="CWV14" s="48"/>
      <c r="CWW14" s="48"/>
      <c r="CWX14" s="48"/>
      <c r="CWY14" s="48"/>
      <c r="CWZ14" s="48"/>
      <c r="CXA14" s="48"/>
      <c r="CXB14" s="48"/>
      <c r="CXC14" s="48"/>
      <c r="CXD14" s="48"/>
      <c r="CXE14" s="48"/>
      <c r="CXF14" s="48"/>
      <c r="CXG14" s="48"/>
      <c r="CXH14" s="48"/>
      <c r="CXI14" s="48"/>
      <c r="CXJ14" s="48"/>
      <c r="CXK14" s="48"/>
      <c r="CXL14" s="48"/>
      <c r="CXM14" s="48"/>
      <c r="CXN14" s="48"/>
      <c r="CXO14" s="48"/>
      <c r="CXP14" s="48"/>
      <c r="CXQ14" s="48"/>
      <c r="CXR14" s="48"/>
      <c r="CXS14" s="48"/>
      <c r="CXT14" s="48"/>
      <c r="CXU14" s="48"/>
      <c r="CXV14" s="48"/>
      <c r="CXW14" s="48"/>
      <c r="CXX14" s="48"/>
      <c r="CXY14" s="48"/>
      <c r="CXZ14" s="48"/>
      <c r="CYA14" s="48"/>
      <c r="CYB14" s="48"/>
      <c r="CYC14" s="48"/>
      <c r="CYD14" s="48"/>
      <c r="CYE14" s="48"/>
      <c r="CYF14" s="48"/>
      <c r="CYG14" s="48"/>
      <c r="CYH14" s="48"/>
      <c r="CYI14" s="48"/>
      <c r="CYJ14" s="48"/>
      <c r="CYK14" s="48"/>
      <c r="CYL14" s="48"/>
      <c r="CYM14" s="48"/>
      <c r="CYN14" s="48"/>
      <c r="CYO14" s="48"/>
      <c r="CYP14" s="48"/>
      <c r="CYQ14" s="48"/>
      <c r="CYR14" s="48"/>
      <c r="CYS14" s="48"/>
      <c r="CYT14" s="48"/>
      <c r="CYU14" s="48"/>
      <c r="CYV14" s="48"/>
      <c r="CYW14" s="48"/>
      <c r="CYX14" s="48"/>
      <c r="CYY14" s="48"/>
      <c r="CYZ14" s="48"/>
      <c r="CZA14" s="48"/>
      <c r="CZB14" s="48"/>
      <c r="CZC14" s="48"/>
      <c r="CZD14" s="48"/>
      <c r="CZE14" s="48"/>
      <c r="CZF14" s="48"/>
      <c r="CZG14" s="48"/>
      <c r="CZH14" s="48"/>
      <c r="CZI14" s="48"/>
      <c r="CZJ14" s="48"/>
      <c r="CZK14" s="48"/>
      <c r="CZL14" s="48"/>
      <c r="CZM14" s="48"/>
      <c r="CZN14" s="48"/>
      <c r="CZO14" s="48"/>
      <c r="CZP14" s="48"/>
      <c r="CZQ14" s="48"/>
      <c r="CZR14" s="48"/>
      <c r="CZS14" s="48"/>
      <c r="CZT14" s="48"/>
      <c r="CZU14" s="48"/>
      <c r="CZV14" s="48"/>
      <c r="CZW14" s="48"/>
      <c r="CZX14" s="48"/>
      <c r="CZY14" s="48"/>
      <c r="CZZ14" s="48"/>
      <c r="DAA14" s="48"/>
      <c r="DAB14" s="48"/>
      <c r="DAC14" s="48"/>
      <c r="DAD14" s="48"/>
      <c r="DAE14" s="48"/>
      <c r="DAF14" s="48"/>
      <c r="DAG14" s="48"/>
      <c r="DAH14" s="48"/>
      <c r="DAI14" s="48"/>
      <c r="DAJ14" s="48"/>
      <c r="DAK14" s="48"/>
      <c r="DAL14" s="48"/>
      <c r="DAM14" s="48"/>
      <c r="DAN14" s="48"/>
      <c r="DAO14" s="48"/>
      <c r="DAP14" s="48"/>
      <c r="DAQ14" s="48"/>
      <c r="DAR14" s="48"/>
      <c r="DAS14" s="48"/>
      <c r="DAT14" s="48"/>
      <c r="DAU14" s="48"/>
      <c r="DAV14" s="48"/>
      <c r="DAW14" s="48"/>
      <c r="DAX14" s="48"/>
      <c r="DAY14" s="48"/>
      <c r="DAZ14" s="48"/>
      <c r="DBA14" s="48"/>
      <c r="DBB14" s="48"/>
      <c r="DBC14" s="48"/>
      <c r="DBD14" s="48"/>
      <c r="DBE14" s="48"/>
      <c r="DBF14" s="48"/>
      <c r="DBG14" s="48"/>
      <c r="DBH14" s="48"/>
      <c r="DBI14" s="48"/>
      <c r="DBJ14" s="48"/>
      <c r="DBK14" s="48"/>
      <c r="DBL14" s="48"/>
      <c r="DBM14" s="48"/>
      <c r="DBN14" s="48"/>
      <c r="DBO14" s="48"/>
      <c r="DBP14" s="48"/>
      <c r="DBQ14" s="48"/>
      <c r="DBR14" s="48"/>
      <c r="DBS14" s="48"/>
      <c r="DBT14" s="48"/>
      <c r="DBU14" s="48"/>
      <c r="DBV14" s="48"/>
      <c r="DBW14" s="48"/>
      <c r="DBX14" s="48"/>
      <c r="DBY14" s="48"/>
      <c r="DBZ14" s="48"/>
      <c r="DCA14" s="48"/>
      <c r="DCB14" s="48"/>
      <c r="DCC14" s="48"/>
      <c r="DCD14" s="48"/>
      <c r="DCE14" s="48"/>
      <c r="DCF14" s="48"/>
      <c r="DCG14" s="48"/>
      <c r="DCH14" s="48"/>
      <c r="DCI14" s="48"/>
      <c r="DCJ14" s="48"/>
      <c r="DCK14" s="48"/>
      <c r="DCL14" s="48"/>
      <c r="DCM14" s="48"/>
      <c r="DCN14" s="48"/>
      <c r="DCO14" s="48"/>
      <c r="DCP14" s="48"/>
      <c r="DCQ14" s="48"/>
      <c r="DCR14" s="48"/>
      <c r="DCS14" s="48"/>
      <c r="DCT14" s="48"/>
      <c r="DCU14" s="48"/>
      <c r="DCV14" s="48"/>
      <c r="DCW14" s="48"/>
      <c r="DCX14" s="48"/>
      <c r="DCY14" s="48"/>
      <c r="DCZ14" s="48"/>
      <c r="DDA14" s="48"/>
      <c r="DDB14" s="48"/>
      <c r="DDC14" s="48"/>
      <c r="DDD14" s="48"/>
      <c r="DDE14" s="48"/>
      <c r="DDF14" s="48"/>
      <c r="DDG14" s="48"/>
      <c r="DDH14" s="48"/>
      <c r="DDI14" s="48"/>
      <c r="DDJ14" s="48"/>
      <c r="DDK14" s="48"/>
      <c r="DDL14" s="48"/>
      <c r="DDM14" s="48"/>
      <c r="DDN14" s="48"/>
      <c r="DDO14" s="48"/>
      <c r="DDP14" s="48"/>
      <c r="DDQ14" s="48"/>
      <c r="DDR14" s="48"/>
      <c r="DDS14" s="48"/>
      <c r="DDT14" s="48"/>
      <c r="DDU14" s="48"/>
      <c r="DDV14" s="48"/>
      <c r="DDW14" s="48"/>
      <c r="DDX14" s="48"/>
      <c r="DDY14" s="48"/>
      <c r="DDZ14" s="48"/>
      <c r="DEA14" s="48"/>
      <c r="DEB14" s="48"/>
      <c r="DEC14" s="48"/>
      <c r="DED14" s="48"/>
      <c r="DEE14" s="48"/>
      <c r="DEF14" s="48"/>
      <c r="DEG14" s="48"/>
      <c r="DEH14" s="48"/>
      <c r="DEI14" s="48"/>
      <c r="DEJ14" s="48"/>
      <c r="DEK14" s="48"/>
      <c r="DEL14" s="48"/>
      <c r="DEM14" s="48"/>
      <c r="DEN14" s="48"/>
      <c r="DEO14" s="48"/>
      <c r="DEP14" s="48"/>
      <c r="DEQ14" s="48"/>
      <c r="DER14" s="48"/>
      <c r="DES14" s="48"/>
      <c r="DET14" s="48"/>
      <c r="DEU14" s="48"/>
      <c r="DEV14" s="48"/>
      <c r="DEW14" s="48"/>
      <c r="DEX14" s="48"/>
      <c r="DEY14" s="48"/>
      <c r="DEZ14" s="48"/>
      <c r="DFA14" s="48"/>
      <c r="DFB14" s="48"/>
      <c r="DFC14" s="48"/>
      <c r="DFD14" s="48"/>
      <c r="DFE14" s="48"/>
      <c r="DFF14" s="48"/>
      <c r="DFG14" s="48"/>
      <c r="DFH14" s="48"/>
      <c r="DFI14" s="48"/>
      <c r="DFJ14" s="48"/>
      <c r="DFK14" s="48"/>
      <c r="DFL14" s="48"/>
      <c r="DFM14" s="48"/>
      <c r="DFN14" s="48"/>
      <c r="DFO14" s="48"/>
      <c r="DFP14" s="48"/>
      <c r="DFQ14" s="48"/>
      <c r="DFR14" s="48"/>
      <c r="DFS14" s="48"/>
      <c r="DFT14" s="48"/>
      <c r="DFU14" s="48"/>
      <c r="DFV14" s="48"/>
      <c r="DFW14" s="48"/>
      <c r="DFX14" s="48"/>
      <c r="DFY14" s="48"/>
      <c r="DFZ14" s="48"/>
      <c r="DGA14" s="48"/>
      <c r="DGB14" s="48"/>
      <c r="DGC14" s="48"/>
      <c r="DGD14" s="48"/>
      <c r="DGE14" s="48"/>
      <c r="DGF14" s="48"/>
      <c r="DGG14" s="48"/>
      <c r="DGH14" s="48"/>
      <c r="DGI14" s="48"/>
      <c r="DGJ14" s="48"/>
      <c r="DGK14" s="48"/>
      <c r="DGL14" s="48"/>
      <c r="DGM14" s="48"/>
      <c r="DGN14" s="48"/>
      <c r="DGO14" s="48"/>
      <c r="DGP14" s="48"/>
      <c r="DGQ14" s="48"/>
      <c r="DGR14" s="48"/>
      <c r="DGS14" s="48"/>
      <c r="DGT14" s="48"/>
      <c r="DGU14" s="48"/>
      <c r="DGV14" s="48"/>
      <c r="DGW14" s="48"/>
      <c r="DGX14" s="48"/>
      <c r="DGY14" s="48"/>
      <c r="DGZ14" s="48"/>
      <c r="DHA14" s="48"/>
      <c r="DHB14" s="48"/>
      <c r="DHC14" s="48"/>
      <c r="DHD14" s="48"/>
      <c r="DHE14" s="48"/>
      <c r="DHF14" s="48"/>
      <c r="DHG14" s="48"/>
      <c r="DHH14" s="48"/>
      <c r="DHI14" s="48"/>
      <c r="DHJ14" s="48"/>
      <c r="DHK14" s="48"/>
      <c r="DHL14" s="48"/>
      <c r="DHM14" s="48"/>
      <c r="DHN14" s="48"/>
      <c r="DHO14" s="48"/>
      <c r="DHP14" s="48"/>
      <c r="DHQ14" s="48"/>
      <c r="DHR14" s="48"/>
      <c r="DHS14" s="48"/>
      <c r="DHT14" s="48"/>
      <c r="DHU14" s="48"/>
      <c r="DHV14" s="48"/>
      <c r="DHW14" s="48"/>
      <c r="DHX14" s="48"/>
      <c r="DHY14" s="48"/>
      <c r="DHZ14" s="48"/>
      <c r="DIA14" s="48"/>
      <c r="DIB14" s="48"/>
      <c r="DIC14" s="48"/>
      <c r="DID14" s="48"/>
      <c r="DIE14" s="48"/>
      <c r="DIF14" s="48"/>
      <c r="DIG14" s="48"/>
      <c r="DIH14" s="48"/>
      <c r="DII14" s="48"/>
      <c r="DIJ14" s="48"/>
      <c r="DIK14" s="48"/>
      <c r="DIL14" s="48"/>
      <c r="DIM14" s="48"/>
      <c r="DIN14" s="48"/>
      <c r="DIO14" s="48"/>
      <c r="DIP14" s="48"/>
      <c r="DIQ14" s="48"/>
      <c r="DIR14" s="48"/>
      <c r="DIS14" s="48"/>
      <c r="DIT14" s="48"/>
      <c r="DIU14" s="48"/>
      <c r="DIV14" s="48"/>
      <c r="DIW14" s="48"/>
      <c r="DIX14" s="48"/>
      <c r="DIY14" s="48"/>
      <c r="DIZ14" s="48"/>
      <c r="DJA14" s="48"/>
      <c r="DJB14" s="48"/>
      <c r="DJC14" s="48"/>
      <c r="DJD14" s="48"/>
      <c r="DJE14" s="48"/>
      <c r="DJF14" s="48"/>
      <c r="DJG14" s="48"/>
      <c r="DJH14" s="48"/>
      <c r="DJI14" s="48"/>
      <c r="DJJ14" s="48"/>
      <c r="DJK14" s="48"/>
      <c r="DJL14" s="48"/>
      <c r="DJM14" s="48"/>
      <c r="DJN14" s="48"/>
      <c r="DJO14" s="48"/>
      <c r="DJP14" s="48"/>
      <c r="DJQ14" s="48"/>
      <c r="DJR14" s="48"/>
      <c r="DJS14" s="48"/>
      <c r="DJT14" s="48"/>
      <c r="DJU14" s="48"/>
      <c r="DJV14" s="48"/>
      <c r="DJW14" s="48"/>
      <c r="DJX14" s="48"/>
      <c r="DJY14" s="48"/>
      <c r="DJZ14" s="48"/>
      <c r="DKA14" s="48"/>
      <c r="DKB14" s="48"/>
      <c r="DKC14" s="48"/>
      <c r="DKD14" s="48"/>
      <c r="DKE14" s="48"/>
      <c r="DKF14" s="48"/>
      <c r="DKG14" s="48"/>
      <c r="DKH14" s="48"/>
      <c r="DKI14" s="48"/>
      <c r="DKJ14" s="48"/>
      <c r="DKK14" s="48"/>
      <c r="DKL14" s="48"/>
      <c r="DKM14" s="48"/>
      <c r="DKN14" s="48"/>
      <c r="DKO14" s="48"/>
      <c r="DKP14" s="48"/>
      <c r="DKQ14" s="48"/>
      <c r="DKR14" s="48"/>
      <c r="DKS14" s="48"/>
      <c r="DKT14" s="48"/>
      <c r="DKU14" s="48"/>
      <c r="DKV14" s="48"/>
      <c r="DKW14" s="48"/>
      <c r="DKX14" s="48"/>
      <c r="DKY14" s="48"/>
      <c r="DKZ14" s="48"/>
      <c r="DLA14" s="48"/>
      <c r="DLB14" s="48"/>
      <c r="DLC14" s="48"/>
      <c r="DLD14" s="48"/>
      <c r="DLE14" s="48"/>
      <c r="DLF14" s="48"/>
      <c r="DLG14" s="48"/>
      <c r="DLH14" s="48"/>
      <c r="DLI14" s="48"/>
      <c r="DLJ14" s="48"/>
      <c r="DLK14" s="48"/>
      <c r="DLL14" s="48"/>
      <c r="DLM14" s="48"/>
      <c r="DLN14" s="48"/>
      <c r="DLO14" s="48"/>
      <c r="DLP14" s="48"/>
      <c r="DLQ14" s="48"/>
      <c r="DLR14" s="48"/>
      <c r="DLS14" s="48"/>
      <c r="DLT14" s="48"/>
      <c r="DLU14" s="48"/>
      <c r="DLV14" s="48"/>
      <c r="DLW14" s="48"/>
      <c r="DLX14" s="48"/>
      <c r="DLY14" s="48"/>
      <c r="DLZ14" s="48"/>
      <c r="DMA14" s="48"/>
      <c r="DMB14" s="48"/>
      <c r="DMC14" s="48"/>
      <c r="DMD14" s="48"/>
      <c r="DME14" s="48"/>
      <c r="DMF14" s="48"/>
      <c r="DMG14" s="48"/>
      <c r="DMH14" s="48"/>
      <c r="DMI14" s="48"/>
      <c r="DMJ14" s="48"/>
      <c r="DMK14" s="48"/>
      <c r="DML14" s="48"/>
      <c r="DMM14" s="48"/>
      <c r="DMN14" s="48"/>
      <c r="DMO14" s="48"/>
      <c r="DMP14" s="48"/>
      <c r="DMQ14" s="48"/>
      <c r="DMR14" s="48"/>
      <c r="DMS14" s="48"/>
      <c r="DMT14" s="48"/>
      <c r="DMU14" s="48"/>
      <c r="DMV14" s="48"/>
      <c r="DMW14" s="48"/>
      <c r="DMX14" s="48"/>
      <c r="DMY14" s="48"/>
      <c r="DMZ14" s="48"/>
      <c r="DNA14" s="48"/>
      <c r="DNB14" s="48"/>
      <c r="DNC14" s="48"/>
      <c r="DND14" s="48"/>
      <c r="DNE14" s="48"/>
      <c r="DNF14" s="48"/>
      <c r="DNG14" s="48"/>
      <c r="DNH14" s="48"/>
      <c r="DNI14" s="48"/>
      <c r="DNJ14" s="48"/>
      <c r="DNK14" s="48"/>
      <c r="DNL14" s="48"/>
      <c r="DNM14" s="48"/>
      <c r="DNN14" s="48"/>
      <c r="DNO14" s="48"/>
      <c r="DNP14" s="48"/>
      <c r="DNQ14" s="48"/>
      <c r="DNR14" s="48"/>
      <c r="DNS14" s="48"/>
      <c r="DNT14" s="48"/>
      <c r="DNU14" s="48"/>
      <c r="DNV14" s="48"/>
      <c r="DNW14" s="48"/>
      <c r="DNX14" s="48"/>
      <c r="DNY14" s="48"/>
      <c r="DNZ14" s="48"/>
      <c r="DOA14" s="48"/>
      <c r="DOB14" s="48"/>
      <c r="DOC14" s="48"/>
      <c r="DOD14" s="48"/>
      <c r="DOE14" s="48"/>
      <c r="DOF14" s="48"/>
      <c r="DOG14" s="48"/>
      <c r="DOH14" s="48"/>
      <c r="DOI14" s="48"/>
      <c r="DOJ14" s="48"/>
      <c r="DOK14" s="48"/>
      <c r="DOL14" s="48"/>
      <c r="DOM14" s="48"/>
      <c r="DON14" s="48"/>
      <c r="DOO14" s="48"/>
      <c r="DOP14" s="48"/>
      <c r="DOQ14" s="48"/>
      <c r="DOR14" s="48"/>
      <c r="DOS14" s="48"/>
      <c r="DOT14" s="48"/>
      <c r="DOU14" s="48"/>
      <c r="DOV14" s="48"/>
      <c r="DOW14" s="48"/>
      <c r="DOX14" s="48"/>
      <c r="DOY14" s="48"/>
      <c r="DOZ14" s="48"/>
      <c r="DPA14" s="48"/>
      <c r="DPB14" s="48"/>
      <c r="DPC14" s="48"/>
      <c r="DPD14" s="48"/>
      <c r="DPE14" s="48"/>
      <c r="DPF14" s="48"/>
      <c r="DPG14" s="48"/>
      <c r="DPH14" s="48"/>
      <c r="DPI14" s="48"/>
      <c r="DPJ14" s="48"/>
      <c r="DPK14" s="48"/>
      <c r="DPL14" s="48"/>
      <c r="DPM14" s="48"/>
      <c r="DPN14" s="48"/>
      <c r="DPO14" s="48"/>
      <c r="DPP14" s="48"/>
      <c r="DPQ14" s="48"/>
      <c r="DPR14" s="48"/>
      <c r="DPS14" s="48"/>
      <c r="DPT14" s="48"/>
      <c r="DPU14" s="48"/>
      <c r="DPV14" s="48"/>
      <c r="DPW14" s="48"/>
      <c r="DPX14" s="48"/>
      <c r="DPY14" s="48"/>
      <c r="DPZ14" s="48"/>
      <c r="DQA14" s="48"/>
      <c r="DQB14" s="48"/>
      <c r="DQC14" s="48"/>
      <c r="DQD14" s="48"/>
      <c r="DQE14" s="48"/>
      <c r="DQF14" s="48"/>
      <c r="DQG14" s="48"/>
      <c r="DQH14" s="48"/>
      <c r="DQI14" s="48"/>
      <c r="DQJ14" s="48"/>
      <c r="DQK14" s="48"/>
      <c r="DQL14" s="48"/>
      <c r="DQM14" s="48"/>
      <c r="DQN14" s="48"/>
      <c r="DQO14" s="48"/>
      <c r="DQP14" s="48"/>
      <c r="DQQ14" s="48"/>
      <c r="DQR14" s="48"/>
      <c r="DQS14" s="48"/>
      <c r="DQT14" s="48"/>
      <c r="DQU14" s="48"/>
      <c r="DQV14" s="48"/>
      <c r="DQW14" s="48"/>
      <c r="DQX14" s="48"/>
      <c r="DQY14" s="48"/>
      <c r="DQZ14" s="48"/>
      <c r="DRA14" s="48"/>
      <c r="DRB14" s="48"/>
      <c r="DRC14" s="48"/>
      <c r="DRD14" s="48"/>
      <c r="DRE14" s="48"/>
      <c r="DRF14" s="48"/>
      <c r="DRG14" s="48"/>
      <c r="DRH14" s="48"/>
      <c r="DRI14" s="48"/>
      <c r="DRJ14" s="48"/>
      <c r="DRK14" s="48"/>
      <c r="DRL14" s="48"/>
      <c r="DRM14" s="48"/>
      <c r="DRN14" s="48"/>
      <c r="DRO14" s="48"/>
      <c r="DRP14" s="48"/>
      <c r="DRQ14" s="48"/>
      <c r="DRR14" s="48"/>
      <c r="DRS14" s="48"/>
      <c r="DRT14" s="48"/>
      <c r="DRU14" s="48"/>
      <c r="DRV14" s="48"/>
      <c r="DRW14" s="48"/>
      <c r="DRX14" s="48"/>
      <c r="DRY14" s="48"/>
      <c r="DRZ14" s="48"/>
      <c r="DSA14" s="48"/>
      <c r="DSB14" s="48"/>
      <c r="DSC14" s="48"/>
      <c r="DSD14" s="48"/>
      <c r="DSE14" s="48"/>
      <c r="DSF14" s="48"/>
      <c r="DSG14" s="48"/>
      <c r="DSH14" s="48"/>
      <c r="DSI14" s="48"/>
      <c r="DSJ14" s="48"/>
      <c r="DSK14" s="48"/>
      <c r="DSL14" s="48"/>
      <c r="DSM14" s="48"/>
      <c r="DSN14" s="48"/>
      <c r="DSO14" s="48"/>
      <c r="DSP14" s="48"/>
      <c r="DSQ14" s="48"/>
      <c r="DSR14" s="48"/>
      <c r="DSS14" s="48"/>
      <c r="DST14" s="48"/>
      <c r="DSU14" s="48"/>
      <c r="DSV14" s="48"/>
      <c r="DSW14" s="48"/>
      <c r="DSX14" s="48"/>
      <c r="DSY14" s="48"/>
      <c r="DSZ14" s="48"/>
      <c r="DTA14" s="48"/>
      <c r="DTB14" s="48"/>
      <c r="DTC14" s="48"/>
      <c r="DTD14" s="48"/>
      <c r="DTE14" s="48"/>
      <c r="DTF14" s="48"/>
      <c r="DTG14" s="48"/>
      <c r="DTH14" s="48"/>
      <c r="DTI14" s="48"/>
      <c r="DTJ14" s="48"/>
      <c r="DTK14" s="48"/>
      <c r="DTL14" s="48"/>
      <c r="DTM14" s="48"/>
      <c r="DTN14" s="48"/>
      <c r="DTO14" s="48"/>
      <c r="DTP14" s="48"/>
      <c r="DTQ14" s="48"/>
      <c r="DTR14" s="48"/>
      <c r="DTS14" s="48"/>
      <c r="DTT14" s="48"/>
      <c r="DTU14" s="48"/>
      <c r="DTV14" s="48"/>
      <c r="DTW14" s="48"/>
      <c r="DTX14" s="48"/>
      <c r="DTY14" s="48"/>
      <c r="DTZ14" s="48"/>
      <c r="DUA14" s="48"/>
      <c r="DUB14" s="48"/>
      <c r="DUC14" s="48"/>
      <c r="DUD14" s="48"/>
      <c r="DUE14" s="48"/>
      <c r="DUF14" s="48"/>
      <c r="DUG14" s="48"/>
      <c r="DUH14" s="48"/>
      <c r="DUI14" s="48"/>
      <c r="DUJ14" s="48"/>
      <c r="DUK14" s="48"/>
      <c r="DUL14" s="48"/>
      <c r="DUM14" s="48"/>
      <c r="DUN14" s="48"/>
      <c r="DUO14" s="48"/>
      <c r="DUP14" s="48"/>
      <c r="DUQ14" s="48"/>
      <c r="DUR14" s="48"/>
      <c r="DUS14" s="48"/>
      <c r="DUT14" s="48"/>
      <c r="DUU14" s="48"/>
      <c r="DUV14" s="48"/>
      <c r="DUW14" s="48"/>
      <c r="DUX14" s="48"/>
      <c r="DUY14" s="48"/>
      <c r="DUZ14" s="48"/>
      <c r="DVA14" s="48"/>
      <c r="DVB14" s="48"/>
      <c r="DVC14" s="48"/>
      <c r="DVD14" s="48"/>
      <c r="DVE14" s="48"/>
      <c r="DVF14" s="48"/>
      <c r="DVG14" s="48"/>
      <c r="DVH14" s="48"/>
      <c r="DVI14" s="48"/>
      <c r="DVJ14" s="48"/>
      <c r="DVK14" s="48"/>
      <c r="DVL14" s="48"/>
      <c r="DVM14" s="48"/>
      <c r="DVN14" s="48"/>
      <c r="DVO14" s="48"/>
      <c r="DVP14" s="48"/>
      <c r="DVQ14" s="48"/>
      <c r="DVR14" s="48"/>
      <c r="DVS14" s="48"/>
      <c r="DVT14" s="48"/>
      <c r="DVU14" s="48"/>
      <c r="DVV14" s="48"/>
      <c r="DVW14" s="48"/>
      <c r="DVX14" s="48"/>
      <c r="DVY14" s="48"/>
      <c r="DVZ14" s="48"/>
      <c r="DWA14" s="48"/>
      <c r="DWB14" s="48"/>
      <c r="DWC14" s="48"/>
      <c r="DWD14" s="48"/>
      <c r="DWE14" s="48"/>
      <c r="DWF14" s="48"/>
      <c r="DWG14" s="48"/>
      <c r="DWH14" s="48"/>
      <c r="DWI14" s="48"/>
      <c r="DWJ14" s="48"/>
      <c r="DWK14" s="48"/>
      <c r="DWL14" s="48"/>
      <c r="DWM14" s="48"/>
      <c r="DWN14" s="48"/>
      <c r="DWO14" s="48"/>
      <c r="DWP14" s="48"/>
      <c r="DWQ14" s="48"/>
      <c r="DWR14" s="48"/>
      <c r="DWS14" s="48"/>
      <c r="DWT14" s="48"/>
      <c r="DWU14" s="48"/>
      <c r="DWV14" s="48"/>
      <c r="DWW14" s="48"/>
      <c r="DWX14" s="48"/>
      <c r="DWY14" s="48"/>
      <c r="DWZ14" s="48"/>
      <c r="DXA14" s="48"/>
      <c r="DXB14" s="48"/>
      <c r="DXC14" s="48"/>
      <c r="DXD14" s="48"/>
      <c r="DXE14" s="48"/>
      <c r="DXF14" s="48"/>
      <c r="DXG14" s="48"/>
      <c r="DXH14" s="48"/>
      <c r="DXI14" s="48"/>
      <c r="DXJ14" s="48"/>
      <c r="DXK14" s="48"/>
      <c r="DXL14" s="48"/>
      <c r="DXM14" s="48"/>
      <c r="DXN14" s="48"/>
      <c r="DXO14" s="48"/>
      <c r="DXP14" s="48"/>
      <c r="DXQ14" s="48"/>
      <c r="DXR14" s="48"/>
      <c r="DXS14" s="48"/>
      <c r="DXT14" s="48"/>
      <c r="DXU14" s="48"/>
      <c r="DXV14" s="48"/>
      <c r="DXW14" s="48"/>
      <c r="DXX14" s="48"/>
      <c r="DXY14" s="48"/>
      <c r="DXZ14" s="48"/>
      <c r="DYA14" s="48"/>
      <c r="DYB14" s="48"/>
      <c r="DYC14" s="48"/>
      <c r="DYD14" s="48"/>
      <c r="DYE14" s="48"/>
      <c r="DYF14" s="48"/>
      <c r="DYG14" s="48"/>
      <c r="DYH14" s="48"/>
      <c r="DYI14" s="48"/>
      <c r="DYJ14" s="48"/>
      <c r="DYK14" s="48"/>
      <c r="DYL14" s="48"/>
      <c r="DYM14" s="48"/>
      <c r="DYN14" s="48"/>
      <c r="DYO14" s="48"/>
      <c r="DYP14" s="48"/>
      <c r="DYQ14" s="48"/>
      <c r="DYR14" s="48"/>
      <c r="DYS14" s="48"/>
      <c r="DYT14" s="48"/>
      <c r="DYU14" s="48"/>
      <c r="DYV14" s="48"/>
      <c r="DYW14" s="48"/>
      <c r="DYX14" s="48"/>
      <c r="DYY14" s="48"/>
      <c r="DYZ14" s="48"/>
      <c r="DZA14" s="48"/>
      <c r="DZB14" s="48"/>
      <c r="DZC14" s="48"/>
      <c r="DZD14" s="48"/>
      <c r="DZE14" s="48"/>
      <c r="DZF14" s="48"/>
      <c r="DZG14" s="48"/>
      <c r="DZH14" s="48"/>
      <c r="DZI14" s="48"/>
      <c r="DZJ14" s="48"/>
      <c r="DZK14" s="48"/>
      <c r="DZL14" s="48"/>
      <c r="DZM14" s="48"/>
      <c r="DZN14" s="48"/>
      <c r="DZO14" s="48"/>
      <c r="DZP14" s="48"/>
      <c r="DZQ14" s="48"/>
      <c r="DZR14" s="48"/>
      <c r="DZS14" s="48"/>
      <c r="DZT14" s="48"/>
      <c r="DZU14" s="48"/>
      <c r="DZV14" s="48"/>
      <c r="DZW14" s="48"/>
      <c r="DZX14" s="48"/>
      <c r="DZY14" s="48"/>
      <c r="DZZ14" s="48"/>
      <c r="EAA14" s="48"/>
      <c r="EAB14" s="48"/>
      <c r="EAC14" s="48"/>
      <c r="EAD14" s="48"/>
      <c r="EAE14" s="48"/>
      <c r="EAF14" s="48"/>
      <c r="EAG14" s="48"/>
      <c r="EAH14" s="48"/>
      <c r="EAI14" s="48"/>
      <c r="EAJ14" s="48"/>
      <c r="EAK14" s="48"/>
      <c r="EAL14" s="48"/>
      <c r="EAM14" s="48"/>
      <c r="EAN14" s="48"/>
      <c r="EAO14" s="48"/>
      <c r="EAP14" s="48"/>
      <c r="EAQ14" s="48"/>
      <c r="EAR14" s="48"/>
      <c r="EAS14" s="48"/>
      <c r="EAT14" s="48"/>
      <c r="EAU14" s="48"/>
      <c r="EAV14" s="48"/>
      <c r="EAW14" s="48"/>
      <c r="EAX14" s="48"/>
      <c r="EAY14" s="48"/>
      <c r="EAZ14" s="48"/>
      <c r="EBA14" s="48"/>
      <c r="EBB14" s="48"/>
      <c r="EBC14" s="48"/>
      <c r="EBD14" s="48"/>
      <c r="EBE14" s="48"/>
      <c r="EBF14" s="48"/>
      <c r="EBG14" s="48"/>
      <c r="EBH14" s="48"/>
      <c r="EBI14" s="48"/>
      <c r="EBJ14" s="48"/>
      <c r="EBK14" s="48"/>
      <c r="EBL14" s="48"/>
      <c r="EBM14" s="48"/>
      <c r="EBN14" s="48"/>
      <c r="EBO14" s="48"/>
      <c r="EBP14" s="48"/>
      <c r="EBQ14" s="48"/>
      <c r="EBR14" s="48"/>
      <c r="EBS14" s="48"/>
      <c r="EBT14" s="48"/>
      <c r="EBU14" s="48"/>
      <c r="EBV14" s="48"/>
      <c r="EBW14" s="48"/>
      <c r="EBX14" s="48"/>
      <c r="EBY14" s="48"/>
      <c r="EBZ14" s="48"/>
      <c r="ECA14" s="48"/>
      <c r="ECB14" s="48"/>
      <c r="ECC14" s="48"/>
      <c r="ECD14" s="48"/>
      <c r="ECE14" s="48"/>
      <c r="ECF14" s="48"/>
      <c r="ECG14" s="48"/>
      <c r="ECH14" s="48"/>
      <c r="ECI14" s="48"/>
      <c r="ECJ14" s="48"/>
      <c r="ECK14" s="48"/>
      <c r="ECL14" s="48"/>
      <c r="ECM14" s="48"/>
      <c r="ECN14" s="48"/>
      <c r="ECO14" s="48"/>
      <c r="ECP14" s="48"/>
      <c r="ECQ14" s="48"/>
      <c r="ECR14" s="48"/>
      <c r="ECS14" s="48"/>
      <c r="ECT14" s="48"/>
      <c r="ECU14" s="48"/>
      <c r="ECV14" s="48"/>
      <c r="ECW14" s="48"/>
      <c r="ECX14" s="48"/>
      <c r="ECY14" s="48"/>
      <c r="ECZ14" s="48"/>
      <c r="EDA14" s="48"/>
      <c r="EDB14" s="48"/>
      <c r="EDC14" s="48"/>
      <c r="EDD14" s="48"/>
      <c r="EDE14" s="48"/>
      <c r="EDF14" s="48"/>
      <c r="EDG14" s="48"/>
      <c r="EDH14" s="48"/>
      <c r="EDI14" s="48"/>
      <c r="EDJ14" s="48"/>
      <c r="EDK14" s="48"/>
      <c r="EDL14" s="48"/>
      <c r="EDM14" s="48"/>
      <c r="EDN14" s="48"/>
      <c r="EDO14" s="48"/>
      <c r="EDP14" s="48"/>
      <c r="EDQ14" s="48"/>
      <c r="EDR14" s="48"/>
      <c r="EDS14" s="48"/>
      <c r="EDT14" s="48"/>
      <c r="EDU14" s="48"/>
      <c r="EDV14" s="48"/>
      <c r="EDW14" s="48"/>
      <c r="EDX14" s="48"/>
      <c r="EDY14" s="48"/>
      <c r="EDZ14" s="48"/>
      <c r="EEA14" s="48"/>
      <c r="EEB14" s="48"/>
      <c r="EEC14" s="48"/>
      <c r="EED14" s="48"/>
      <c r="EEE14" s="48"/>
      <c r="EEF14" s="48"/>
      <c r="EEG14" s="48"/>
      <c r="EEH14" s="48"/>
      <c r="EEI14" s="48"/>
      <c r="EEJ14" s="48"/>
      <c r="EEK14" s="48"/>
      <c r="EEL14" s="48"/>
      <c r="EEM14" s="48"/>
      <c r="EEN14" s="48"/>
      <c r="EEO14" s="48"/>
      <c r="EEP14" s="48"/>
      <c r="EEQ14" s="48"/>
      <c r="EER14" s="48"/>
      <c r="EES14" s="48"/>
      <c r="EET14" s="48"/>
      <c r="EEU14" s="48"/>
      <c r="EEV14" s="48"/>
      <c r="EEW14" s="48"/>
      <c r="EEX14" s="48"/>
      <c r="EEY14" s="48"/>
      <c r="EEZ14" s="48"/>
      <c r="EFA14" s="48"/>
      <c r="EFB14" s="48"/>
      <c r="EFC14" s="48"/>
      <c r="EFD14" s="48"/>
      <c r="EFE14" s="48"/>
      <c r="EFF14" s="48"/>
      <c r="EFG14" s="48"/>
      <c r="EFH14" s="48"/>
      <c r="EFI14" s="48"/>
      <c r="EFJ14" s="48"/>
      <c r="EFK14" s="48"/>
      <c r="EFL14" s="48"/>
      <c r="EFM14" s="48"/>
      <c r="EFN14" s="48"/>
      <c r="EFO14" s="48"/>
      <c r="EFP14" s="48"/>
      <c r="EFQ14" s="48"/>
      <c r="EFR14" s="48"/>
      <c r="EFS14" s="48"/>
      <c r="EFT14" s="48"/>
      <c r="EFU14" s="48"/>
      <c r="EFV14" s="48"/>
      <c r="EFW14" s="48"/>
      <c r="EFX14" s="48"/>
      <c r="EFY14" s="48"/>
      <c r="EFZ14" s="48"/>
      <c r="EGA14" s="48"/>
      <c r="EGB14" s="48"/>
      <c r="EGC14" s="48"/>
      <c r="EGD14" s="48"/>
      <c r="EGE14" s="48"/>
      <c r="EGF14" s="48"/>
      <c r="EGG14" s="48"/>
      <c r="EGH14" s="48"/>
      <c r="EGI14" s="48"/>
      <c r="EGJ14" s="48"/>
      <c r="EGK14" s="48"/>
      <c r="EGL14" s="48"/>
      <c r="EGM14" s="48"/>
      <c r="EGN14" s="48"/>
      <c r="EGO14" s="48"/>
      <c r="EGP14" s="48"/>
      <c r="EGQ14" s="48"/>
      <c r="EGR14" s="48"/>
      <c r="EGS14" s="48"/>
      <c r="EGT14" s="48"/>
      <c r="EGU14" s="48"/>
      <c r="EGV14" s="48"/>
      <c r="EGW14" s="48"/>
      <c r="EGX14" s="48"/>
      <c r="EGY14" s="48"/>
      <c r="EGZ14" s="48"/>
      <c r="EHA14" s="48"/>
      <c r="EHB14" s="48"/>
      <c r="EHC14" s="48"/>
      <c r="EHD14" s="48"/>
      <c r="EHE14" s="48"/>
      <c r="EHF14" s="48"/>
      <c r="EHG14" s="48"/>
      <c r="EHH14" s="48"/>
      <c r="EHI14" s="48"/>
      <c r="EHJ14" s="48"/>
      <c r="EHK14" s="48"/>
      <c r="EHL14" s="48"/>
      <c r="EHM14" s="48"/>
      <c r="EHN14" s="48"/>
      <c r="EHO14" s="48"/>
      <c r="EHP14" s="48"/>
      <c r="EHQ14" s="48"/>
      <c r="EHR14" s="48"/>
      <c r="EHS14" s="48"/>
      <c r="EHT14" s="48"/>
      <c r="EHU14" s="48"/>
      <c r="EHV14" s="48"/>
      <c r="EHW14" s="48"/>
      <c r="EHX14" s="48"/>
      <c r="EHY14" s="48"/>
      <c r="EHZ14" s="48"/>
      <c r="EIA14" s="48"/>
      <c r="EIB14" s="48"/>
      <c r="EIC14" s="48"/>
      <c r="EID14" s="48"/>
      <c r="EIE14" s="48"/>
      <c r="EIF14" s="48"/>
      <c r="EIG14" s="48"/>
      <c r="EIH14" s="48"/>
      <c r="EII14" s="48"/>
      <c r="EIJ14" s="48"/>
      <c r="EIK14" s="48"/>
      <c r="EIL14" s="48"/>
      <c r="EIM14" s="48"/>
      <c r="EIN14" s="48"/>
      <c r="EIO14" s="48"/>
      <c r="EIP14" s="48"/>
      <c r="EIQ14" s="48"/>
      <c r="EIR14" s="48"/>
      <c r="EIS14" s="48"/>
      <c r="EIT14" s="48"/>
      <c r="EIU14" s="48"/>
      <c r="EIV14" s="48"/>
      <c r="EIW14" s="48"/>
      <c r="EIX14" s="48"/>
      <c r="EIY14" s="48"/>
      <c r="EIZ14" s="48"/>
      <c r="EJA14" s="48"/>
      <c r="EJB14" s="48"/>
      <c r="EJC14" s="48"/>
      <c r="EJD14" s="48"/>
      <c r="EJE14" s="48"/>
      <c r="EJF14" s="48"/>
      <c r="EJG14" s="48"/>
      <c r="EJH14" s="48"/>
      <c r="EJI14" s="48"/>
      <c r="EJJ14" s="48"/>
      <c r="EJK14" s="48"/>
      <c r="EJL14" s="48"/>
      <c r="EJM14" s="48"/>
      <c r="EJN14" s="48"/>
      <c r="EJO14" s="48"/>
      <c r="EJP14" s="48"/>
      <c r="EJQ14" s="48"/>
      <c r="EJR14" s="48"/>
      <c r="EJS14" s="48"/>
      <c r="EJT14" s="48"/>
      <c r="EJU14" s="48"/>
      <c r="EJV14" s="48"/>
      <c r="EJW14" s="48"/>
      <c r="EJX14" s="48"/>
      <c r="EJY14" s="48"/>
      <c r="EJZ14" s="48"/>
      <c r="EKA14" s="48"/>
      <c r="EKB14" s="48"/>
      <c r="EKC14" s="48"/>
      <c r="EKD14" s="48"/>
      <c r="EKE14" s="48"/>
      <c r="EKF14" s="48"/>
      <c r="EKG14" s="48"/>
      <c r="EKH14" s="48"/>
      <c r="EKI14" s="48"/>
      <c r="EKJ14" s="48"/>
      <c r="EKK14" s="48"/>
      <c r="EKL14" s="48"/>
      <c r="EKM14" s="48"/>
      <c r="EKN14" s="48"/>
      <c r="EKO14" s="48"/>
      <c r="EKP14" s="48"/>
      <c r="EKQ14" s="48"/>
      <c r="EKR14" s="48"/>
      <c r="EKS14" s="48"/>
      <c r="EKT14" s="48"/>
      <c r="EKU14" s="48"/>
      <c r="EKV14" s="48"/>
      <c r="EKW14" s="48"/>
      <c r="EKX14" s="48"/>
      <c r="EKY14" s="48"/>
      <c r="EKZ14" s="48"/>
      <c r="ELA14" s="48"/>
      <c r="ELB14" s="48"/>
      <c r="ELC14" s="48"/>
      <c r="ELD14" s="48"/>
      <c r="ELE14" s="48"/>
      <c r="ELF14" s="48"/>
      <c r="ELG14" s="48"/>
      <c r="ELH14" s="48"/>
      <c r="ELI14" s="48"/>
      <c r="ELJ14" s="48"/>
      <c r="ELK14" s="48"/>
      <c r="ELL14" s="48"/>
      <c r="ELM14" s="48"/>
      <c r="ELN14" s="48"/>
      <c r="ELO14" s="48"/>
      <c r="ELP14" s="48"/>
      <c r="ELQ14" s="48"/>
      <c r="ELR14" s="48"/>
      <c r="ELS14" s="48"/>
      <c r="ELT14" s="48"/>
      <c r="ELU14" s="48"/>
      <c r="ELV14" s="48"/>
      <c r="ELW14" s="48"/>
      <c r="ELX14" s="48"/>
      <c r="ELY14" s="48"/>
      <c r="ELZ14" s="48"/>
      <c r="EMA14" s="48"/>
      <c r="EMB14" s="48"/>
      <c r="EMC14" s="48"/>
      <c r="EMD14" s="48"/>
      <c r="EME14" s="48"/>
      <c r="EMF14" s="48"/>
      <c r="EMG14" s="48"/>
      <c r="EMH14" s="48"/>
      <c r="EMI14" s="48"/>
      <c r="EMJ14" s="48"/>
      <c r="EMK14" s="48"/>
      <c r="EML14" s="48"/>
      <c r="EMM14" s="48"/>
      <c r="EMN14" s="48"/>
      <c r="EMO14" s="48"/>
      <c r="EMP14" s="48"/>
      <c r="EMQ14" s="48"/>
      <c r="EMR14" s="48"/>
      <c r="EMS14" s="48"/>
      <c r="EMT14" s="48"/>
      <c r="EMU14" s="48"/>
      <c r="EMV14" s="48"/>
      <c r="EMW14" s="48"/>
      <c r="EMX14" s="48"/>
      <c r="EMY14" s="48"/>
      <c r="EMZ14" s="48"/>
      <c r="ENA14" s="48"/>
      <c r="ENB14" s="48"/>
      <c r="ENC14" s="48"/>
      <c r="END14" s="48"/>
      <c r="ENE14" s="48"/>
      <c r="ENF14" s="48"/>
      <c r="ENG14" s="48"/>
      <c r="ENH14" s="48"/>
      <c r="ENI14" s="48"/>
      <c r="ENJ14" s="48"/>
      <c r="ENK14" s="48"/>
      <c r="ENL14" s="48"/>
      <c r="ENM14" s="48"/>
      <c r="ENN14" s="48"/>
      <c r="ENO14" s="48"/>
      <c r="ENP14" s="48"/>
      <c r="ENQ14" s="48"/>
      <c r="ENR14" s="48"/>
      <c r="ENS14" s="48"/>
      <c r="ENT14" s="48"/>
      <c r="ENU14" s="48"/>
      <c r="ENV14" s="48"/>
      <c r="ENW14" s="48"/>
      <c r="ENX14" s="48"/>
      <c r="ENY14" s="48"/>
      <c r="ENZ14" s="48"/>
      <c r="EOA14" s="48"/>
      <c r="EOB14" s="48"/>
      <c r="EOC14" s="48"/>
      <c r="EOD14" s="48"/>
      <c r="EOE14" s="48"/>
      <c r="EOF14" s="48"/>
      <c r="EOG14" s="48"/>
      <c r="EOH14" s="48"/>
      <c r="EOI14" s="48"/>
      <c r="EOJ14" s="48"/>
      <c r="EOK14" s="48"/>
      <c r="EOL14" s="48"/>
      <c r="EOM14" s="48"/>
      <c r="EON14" s="48"/>
      <c r="EOO14" s="48"/>
      <c r="EOP14" s="48"/>
      <c r="EOQ14" s="48"/>
      <c r="EOR14" s="48"/>
      <c r="EOS14" s="48"/>
      <c r="EOT14" s="48"/>
      <c r="EOU14" s="48"/>
      <c r="EOV14" s="48"/>
      <c r="EOW14" s="48"/>
      <c r="EOX14" s="48"/>
      <c r="EOY14" s="48"/>
      <c r="EOZ14" s="48"/>
      <c r="EPA14" s="48"/>
      <c r="EPB14" s="48"/>
      <c r="EPC14" s="48"/>
      <c r="EPD14" s="48"/>
      <c r="EPE14" s="48"/>
      <c r="EPF14" s="48"/>
      <c r="EPG14" s="48"/>
      <c r="EPH14" s="48"/>
      <c r="EPI14" s="48"/>
      <c r="EPJ14" s="48"/>
      <c r="EPK14" s="48"/>
      <c r="EPL14" s="48"/>
      <c r="EPM14" s="48"/>
      <c r="EPN14" s="48"/>
      <c r="EPO14" s="48"/>
      <c r="EPP14" s="48"/>
      <c r="EPQ14" s="48"/>
      <c r="EPR14" s="48"/>
      <c r="EPS14" s="48"/>
      <c r="EPT14" s="48"/>
      <c r="EPU14" s="48"/>
      <c r="EPV14" s="48"/>
      <c r="EPW14" s="48"/>
      <c r="EPX14" s="48"/>
      <c r="EPY14" s="48"/>
      <c r="EPZ14" s="48"/>
      <c r="EQA14" s="48"/>
      <c r="EQB14" s="48"/>
      <c r="EQC14" s="48"/>
      <c r="EQD14" s="48"/>
      <c r="EQE14" s="48"/>
      <c r="EQF14" s="48"/>
      <c r="EQG14" s="48"/>
      <c r="EQH14" s="48"/>
      <c r="EQI14" s="48"/>
      <c r="EQJ14" s="48"/>
      <c r="EQK14" s="48"/>
      <c r="EQL14" s="48"/>
      <c r="EQM14" s="48"/>
      <c r="EQN14" s="48"/>
      <c r="EQO14" s="48"/>
      <c r="EQP14" s="48"/>
      <c r="EQQ14" s="48"/>
      <c r="EQR14" s="48"/>
      <c r="EQS14" s="48"/>
      <c r="EQT14" s="48"/>
      <c r="EQU14" s="48"/>
      <c r="EQV14" s="48"/>
      <c r="EQW14" s="48"/>
      <c r="EQX14" s="48"/>
      <c r="EQY14" s="48"/>
      <c r="EQZ14" s="48"/>
      <c r="ERA14" s="48"/>
      <c r="ERB14" s="48"/>
      <c r="ERC14" s="48"/>
      <c r="ERD14" s="48"/>
      <c r="ERE14" s="48"/>
      <c r="ERF14" s="48"/>
      <c r="ERG14" s="48"/>
      <c r="ERH14" s="48"/>
      <c r="ERI14" s="48"/>
      <c r="ERJ14" s="48"/>
      <c r="ERK14" s="48"/>
      <c r="ERL14" s="48"/>
      <c r="ERM14" s="48"/>
      <c r="ERN14" s="48"/>
      <c r="ERO14" s="48"/>
      <c r="ERP14" s="48"/>
      <c r="ERQ14" s="48"/>
      <c r="ERR14" s="48"/>
      <c r="ERS14" s="48"/>
      <c r="ERT14" s="48"/>
      <c r="ERU14" s="48"/>
      <c r="ERV14" s="48"/>
      <c r="ERW14" s="48"/>
      <c r="ERX14" s="48"/>
      <c r="ERY14" s="48"/>
      <c r="ERZ14" s="48"/>
      <c r="ESA14" s="48"/>
      <c r="ESB14" s="48"/>
      <c r="ESC14" s="48"/>
      <c r="ESD14" s="48"/>
      <c r="ESE14" s="48"/>
      <c r="ESF14" s="48"/>
      <c r="ESG14" s="48"/>
      <c r="ESH14" s="48"/>
      <c r="ESI14" s="48"/>
      <c r="ESJ14" s="48"/>
      <c r="ESK14" s="48"/>
      <c r="ESL14" s="48"/>
      <c r="ESM14" s="48"/>
      <c r="ESN14" s="48"/>
      <c r="ESO14" s="48"/>
      <c r="ESP14" s="48"/>
      <c r="ESQ14" s="48"/>
      <c r="ESR14" s="48"/>
      <c r="ESS14" s="48"/>
      <c r="EST14" s="48"/>
      <c r="ESU14" s="48"/>
      <c r="ESV14" s="48"/>
      <c r="ESW14" s="48"/>
      <c r="ESX14" s="48"/>
      <c r="ESY14" s="48"/>
      <c r="ESZ14" s="48"/>
      <c r="ETA14" s="48"/>
      <c r="ETB14" s="48"/>
      <c r="ETC14" s="48"/>
      <c r="ETD14" s="48"/>
      <c r="ETE14" s="48"/>
      <c r="ETF14" s="48"/>
      <c r="ETG14" s="48"/>
      <c r="ETH14" s="48"/>
      <c r="ETI14" s="48"/>
      <c r="ETJ14" s="48"/>
      <c r="ETK14" s="48"/>
      <c r="ETL14" s="48"/>
      <c r="ETM14" s="48"/>
      <c r="ETN14" s="48"/>
      <c r="ETO14" s="48"/>
      <c r="ETP14" s="48"/>
      <c r="ETQ14" s="48"/>
      <c r="ETR14" s="48"/>
      <c r="ETS14" s="48"/>
      <c r="ETT14" s="48"/>
      <c r="ETU14" s="48"/>
      <c r="ETV14" s="48"/>
      <c r="ETW14" s="48"/>
      <c r="ETX14" s="48"/>
      <c r="ETY14" s="48"/>
      <c r="ETZ14" s="48"/>
      <c r="EUA14" s="48"/>
      <c r="EUB14" s="48"/>
      <c r="EUC14" s="48"/>
      <c r="EUD14" s="48"/>
      <c r="EUE14" s="48"/>
      <c r="EUF14" s="48"/>
      <c r="EUG14" s="48"/>
      <c r="EUH14" s="48"/>
      <c r="EUI14" s="48"/>
      <c r="EUJ14" s="48"/>
      <c r="EUK14" s="48"/>
      <c r="EUL14" s="48"/>
      <c r="EUM14" s="48"/>
      <c r="EUN14" s="48"/>
      <c r="EUO14" s="48"/>
      <c r="EUP14" s="48"/>
      <c r="EUQ14" s="48"/>
      <c r="EUR14" s="48"/>
      <c r="EUS14" s="48"/>
      <c r="EUT14" s="48"/>
      <c r="EUU14" s="48"/>
      <c r="EUV14" s="48"/>
      <c r="EUW14" s="48"/>
      <c r="EUX14" s="48"/>
      <c r="EUY14" s="48"/>
      <c r="EUZ14" s="48"/>
      <c r="EVA14" s="48"/>
      <c r="EVB14" s="48"/>
      <c r="EVC14" s="48"/>
      <c r="EVD14" s="48"/>
      <c r="EVE14" s="48"/>
      <c r="EVF14" s="48"/>
      <c r="EVG14" s="48"/>
      <c r="EVH14" s="48"/>
      <c r="EVI14" s="48"/>
      <c r="EVJ14" s="48"/>
      <c r="EVK14" s="48"/>
      <c r="EVL14" s="48"/>
      <c r="EVM14" s="48"/>
      <c r="EVN14" s="48"/>
      <c r="EVO14" s="48"/>
      <c r="EVP14" s="48"/>
      <c r="EVQ14" s="48"/>
      <c r="EVR14" s="48"/>
      <c r="EVS14" s="48"/>
      <c r="EVT14" s="48"/>
      <c r="EVU14" s="48"/>
      <c r="EVV14" s="48"/>
      <c r="EVW14" s="48"/>
      <c r="EVX14" s="48"/>
      <c r="EVY14" s="48"/>
      <c r="EVZ14" s="48"/>
      <c r="EWA14" s="48"/>
      <c r="EWB14" s="48"/>
      <c r="EWC14" s="48"/>
      <c r="EWD14" s="48"/>
      <c r="EWE14" s="48"/>
      <c r="EWF14" s="48"/>
      <c r="EWG14" s="48"/>
      <c r="EWH14" s="48"/>
      <c r="EWI14" s="48"/>
      <c r="EWJ14" s="48"/>
      <c r="EWK14" s="48"/>
      <c r="EWL14" s="48"/>
      <c r="EWM14" s="48"/>
      <c r="EWN14" s="48"/>
      <c r="EWO14" s="48"/>
      <c r="EWP14" s="48"/>
      <c r="EWQ14" s="48"/>
      <c r="EWR14" s="48"/>
      <c r="EWS14" s="48"/>
      <c r="EWT14" s="48"/>
      <c r="EWU14" s="48"/>
      <c r="EWV14" s="48"/>
      <c r="EWW14" s="48"/>
      <c r="EWX14" s="48"/>
      <c r="EWY14" s="48"/>
      <c r="EWZ14" s="48"/>
      <c r="EXA14" s="48"/>
      <c r="EXB14" s="48"/>
      <c r="EXC14" s="48"/>
      <c r="EXD14" s="48"/>
      <c r="EXE14" s="48"/>
      <c r="EXF14" s="48"/>
      <c r="EXG14" s="48"/>
      <c r="EXH14" s="48"/>
      <c r="EXI14" s="48"/>
      <c r="EXJ14" s="48"/>
      <c r="EXK14" s="48"/>
      <c r="EXL14" s="48"/>
      <c r="EXM14" s="48"/>
      <c r="EXN14" s="48"/>
      <c r="EXO14" s="48"/>
      <c r="EXP14" s="48"/>
      <c r="EXQ14" s="48"/>
      <c r="EXR14" s="48"/>
      <c r="EXS14" s="48"/>
      <c r="EXT14" s="48"/>
      <c r="EXU14" s="48"/>
      <c r="EXV14" s="48"/>
      <c r="EXW14" s="48"/>
      <c r="EXX14" s="48"/>
      <c r="EXY14" s="48"/>
      <c r="EXZ14" s="48"/>
      <c r="EYA14" s="48"/>
      <c r="EYB14" s="48"/>
      <c r="EYC14" s="48"/>
      <c r="EYD14" s="48"/>
      <c r="EYE14" s="48"/>
      <c r="EYF14" s="48"/>
      <c r="EYG14" s="48"/>
      <c r="EYH14" s="48"/>
      <c r="EYI14" s="48"/>
      <c r="EYJ14" s="48"/>
      <c r="EYK14" s="48"/>
      <c r="EYL14" s="48"/>
      <c r="EYM14" s="48"/>
      <c r="EYN14" s="48"/>
      <c r="EYO14" s="48"/>
      <c r="EYP14" s="48"/>
      <c r="EYQ14" s="48"/>
      <c r="EYR14" s="48"/>
      <c r="EYS14" s="48"/>
      <c r="EYT14" s="48"/>
      <c r="EYU14" s="48"/>
      <c r="EYV14" s="48"/>
      <c r="EYW14" s="48"/>
      <c r="EYX14" s="48"/>
      <c r="EYY14" s="48"/>
      <c r="EYZ14" s="48"/>
      <c r="EZA14" s="48"/>
      <c r="EZB14" s="48"/>
      <c r="EZC14" s="48"/>
      <c r="EZD14" s="48"/>
      <c r="EZE14" s="48"/>
      <c r="EZF14" s="48"/>
      <c r="EZG14" s="48"/>
      <c r="EZH14" s="48"/>
      <c r="EZI14" s="48"/>
      <c r="EZJ14" s="48"/>
      <c r="EZK14" s="48"/>
      <c r="EZL14" s="48"/>
      <c r="EZM14" s="48"/>
      <c r="EZN14" s="48"/>
      <c r="EZO14" s="48"/>
      <c r="EZP14" s="48"/>
      <c r="EZQ14" s="48"/>
      <c r="EZR14" s="48"/>
      <c r="EZS14" s="48"/>
      <c r="EZT14" s="48"/>
      <c r="EZU14" s="48"/>
      <c r="EZV14" s="48"/>
      <c r="EZW14" s="48"/>
      <c r="EZX14" s="48"/>
      <c r="EZY14" s="48"/>
      <c r="EZZ14" s="48"/>
      <c r="FAA14" s="48"/>
      <c r="FAB14" s="48"/>
      <c r="FAC14" s="48"/>
      <c r="FAD14" s="48"/>
      <c r="FAE14" s="48"/>
      <c r="FAF14" s="48"/>
      <c r="FAG14" s="48"/>
      <c r="FAH14" s="48"/>
      <c r="FAI14" s="48"/>
      <c r="FAJ14" s="48"/>
      <c r="FAK14" s="48"/>
      <c r="FAL14" s="48"/>
      <c r="FAM14" s="48"/>
      <c r="FAN14" s="48"/>
      <c r="FAO14" s="48"/>
      <c r="FAP14" s="48"/>
      <c r="FAQ14" s="48"/>
      <c r="FAR14" s="48"/>
      <c r="FAS14" s="48"/>
      <c r="FAT14" s="48"/>
      <c r="FAU14" s="48"/>
      <c r="FAV14" s="48"/>
      <c r="FAW14" s="48"/>
      <c r="FAX14" s="48"/>
      <c r="FAY14" s="48"/>
      <c r="FAZ14" s="48"/>
      <c r="FBA14" s="48"/>
      <c r="FBB14" s="48"/>
      <c r="FBC14" s="48"/>
      <c r="FBD14" s="48"/>
      <c r="FBE14" s="48"/>
      <c r="FBF14" s="48"/>
      <c r="FBG14" s="48"/>
      <c r="FBH14" s="48"/>
      <c r="FBI14" s="48"/>
      <c r="FBJ14" s="48"/>
      <c r="FBK14" s="48"/>
      <c r="FBL14" s="48"/>
      <c r="FBM14" s="48"/>
      <c r="FBN14" s="48"/>
      <c r="FBO14" s="48"/>
      <c r="FBP14" s="48"/>
      <c r="FBQ14" s="48"/>
      <c r="FBR14" s="48"/>
      <c r="FBS14" s="48"/>
      <c r="FBT14" s="48"/>
      <c r="FBU14" s="48"/>
      <c r="FBV14" s="48"/>
      <c r="FBW14" s="48"/>
      <c r="FBX14" s="48"/>
      <c r="FBY14" s="48"/>
      <c r="FBZ14" s="48"/>
      <c r="FCA14" s="48"/>
      <c r="FCB14" s="48"/>
      <c r="FCC14" s="48"/>
      <c r="FCD14" s="48"/>
      <c r="FCE14" s="48"/>
      <c r="FCF14" s="48"/>
      <c r="FCG14" s="48"/>
      <c r="FCH14" s="48"/>
      <c r="FCI14" s="48"/>
      <c r="FCJ14" s="48"/>
      <c r="FCK14" s="48"/>
      <c r="FCL14" s="48"/>
      <c r="FCM14" s="48"/>
      <c r="FCN14" s="48"/>
      <c r="FCO14" s="48"/>
      <c r="FCP14" s="48"/>
      <c r="FCQ14" s="48"/>
      <c r="FCR14" s="48"/>
      <c r="FCS14" s="48"/>
      <c r="FCT14" s="48"/>
      <c r="FCU14" s="48"/>
      <c r="FCV14" s="48"/>
      <c r="FCW14" s="48"/>
      <c r="FCX14" s="48"/>
      <c r="FCY14" s="48"/>
      <c r="FCZ14" s="48"/>
      <c r="FDA14" s="48"/>
      <c r="FDB14" s="48"/>
      <c r="FDC14" s="48"/>
      <c r="FDD14" s="48"/>
      <c r="FDE14" s="48"/>
      <c r="FDF14" s="48"/>
      <c r="FDG14" s="48"/>
      <c r="FDH14" s="48"/>
      <c r="FDI14" s="48"/>
      <c r="FDJ14" s="48"/>
      <c r="FDK14" s="48"/>
      <c r="FDL14" s="48"/>
      <c r="FDM14" s="48"/>
      <c r="FDN14" s="48"/>
      <c r="FDO14" s="48"/>
      <c r="FDP14" s="48"/>
      <c r="FDQ14" s="48"/>
      <c r="FDR14" s="48"/>
      <c r="FDS14" s="48"/>
      <c r="FDT14" s="48"/>
      <c r="FDU14" s="48"/>
      <c r="FDV14" s="48"/>
      <c r="FDW14" s="48"/>
      <c r="FDX14" s="48"/>
      <c r="FDY14" s="48"/>
      <c r="FDZ14" s="48"/>
      <c r="FEA14" s="48"/>
      <c r="FEB14" s="48"/>
      <c r="FEC14" s="48"/>
      <c r="FED14" s="48"/>
      <c r="FEE14" s="48"/>
      <c r="FEF14" s="48"/>
      <c r="FEG14" s="48"/>
      <c r="FEH14" s="48"/>
      <c r="FEI14" s="48"/>
      <c r="FEJ14" s="48"/>
      <c r="FEK14" s="48"/>
      <c r="FEL14" s="48"/>
      <c r="FEM14" s="48"/>
      <c r="FEN14" s="48"/>
      <c r="FEO14" s="48"/>
      <c r="FEP14" s="48"/>
      <c r="FEQ14" s="48"/>
      <c r="FER14" s="48"/>
      <c r="FES14" s="48"/>
      <c r="FET14" s="48"/>
      <c r="FEU14" s="48"/>
      <c r="FEV14" s="48"/>
      <c r="FEW14" s="48"/>
      <c r="FEX14" s="48"/>
      <c r="FEY14" s="48"/>
      <c r="FEZ14" s="48"/>
      <c r="FFA14" s="48"/>
      <c r="FFB14" s="48"/>
      <c r="FFC14" s="48"/>
      <c r="FFD14" s="48"/>
      <c r="FFE14" s="48"/>
      <c r="FFF14" s="48"/>
      <c r="FFG14" s="48"/>
      <c r="FFH14" s="48"/>
      <c r="FFI14" s="48"/>
      <c r="FFJ14" s="48"/>
      <c r="FFK14" s="48"/>
      <c r="FFL14" s="48"/>
      <c r="FFM14" s="48"/>
      <c r="FFN14" s="48"/>
      <c r="FFO14" s="48"/>
      <c r="FFP14" s="48"/>
      <c r="FFQ14" s="48"/>
      <c r="FFR14" s="48"/>
      <c r="FFS14" s="48"/>
      <c r="FFT14" s="48"/>
      <c r="FFU14" s="48"/>
      <c r="FFV14" s="48"/>
      <c r="FFW14" s="48"/>
      <c r="FFX14" s="48"/>
      <c r="FFY14" s="48"/>
      <c r="FFZ14" s="48"/>
      <c r="FGA14" s="48"/>
      <c r="FGB14" s="48"/>
      <c r="FGC14" s="48"/>
      <c r="FGD14" s="48"/>
      <c r="FGE14" s="48"/>
      <c r="FGF14" s="48"/>
      <c r="FGG14" s="48"/>
      <c r="FGH14" s="48"/>
      <c r="FGI14" s="48"/>
      <c r="FGJ14" s="48"/>
      <c r="FGK14" s="48"/>
      <c r="FGL14" s="48"/>
      <c r="FGM14" s="48"/>
      <c r="FGN14" s="48"/>
      <c r="FGO14" s="48"/>
      <c r="FGP14" s="48"/>
      <c r="FGQ14" s="48"/>
      <c r="FGR14" s="48"/>
      <c r="FGS14" s="48"/>
      <c r="FGT14" s="48"/>
      <c r="FGU14" s="48"/>
      <c r="FGV14" s="48"/>
      <c r="FGW14" s="48"/>
      <c r="FGX14" s="48"/>
      <c r="FGY14" s="48"/>
      <c r="FGZ14" s="48"/>
      <c r="FHA14" s="48"/>
      <c r="FHB14" s="48"/>
      <c r="FHC14" s="48"/>
      <c r="FHD14" s="48"/>
      <c r="FHE14" s="48"/>
      <c r="FHF14" s="48"/>
      <c r="FHG14" s="48"/>
      <c r="FHH14" s="48"/>
      <c r="FHI14" s="48"/>
      <c r="FHJ14" s="48"/>
      <c r="FHK14" s="48"/>
      <c r="FHL14" s="48"/>
      <c r="FHM14" s="48"/>
      <c r="FHN14" s="48"/>
      <c r="FHO14" s="48"/>
      <c r="FHP14" s="48"/>
      <c r="FHQ14" s="48"/>
      <c r="FHR14" s="48"/>
      <c r="FHS14" s="48"/>
      <c r="FHT14" s="48"/>
      <c r="FHU14" s="48"/>
      <c r="FHV14" s="48"/>
      <c r="FHW14" s="48"/>
      <c r="FHX14" s="48"/>
      <c r="FHY14" s="48"/>
      <c r="FHZ14" s="48"/>
      <c r="FIA14" s="48"/>
      <c r="FIB14" s="48"/>
      <c r="FIC14" s="48"/>
      <c r="FID14" s="48"/>
      <c r="FIE14" s="48"/>
      <c r="FIF14" s="48"/>
      <c r="FIG14" s="48"/>
      <c r="FIH14" s="48"/>
      <c r="FII14" s="48"/>
      <c r="FIJ14" s="48"/>
      <c r="FIK14" s="48"/>
      <c r="FIL14" s="48"/>
      <c r="FIM14" s="48"/>
      <c r="FIN14" s="48"/>
      <c r="FIO14" s="48"/>
      <c r="FIP14" s="48"/>
      <c r="FIQ14" s="48"/>
      <c r="FIR14" s="48"/>
      <c r="FIS14" s="48"/>
      <c r="FIT14" s="48"/>
      <c r="FIU14" s="48"/>
      <c r="FIV14" s="48"/>
      <c r="FIW14" s="48"/>
      <c r="FIX14" s="48"/>
      <c r="FIY14" s="48"/>
      <c r="FIZ14" s="48"/>
      <c r="FJA14" s="48"/>
      <c r="FJB14" s="48"/>
      <c r="FJC14" s="48"/>
      <c r="FJD14" s="48"/>
      <c r="FJE14" s="48"/>
      <c r="FJF14" s="48"/>
      <c r="FJG14" s="48"/>
      <c r="FJH14" s="48"/>
      <c r="FJI14" s="48"/>
      <c r="FJJ14" s="48"/>
      <c r="FJK14" s="48"/>
      <c r="FJL14" s="48"/>
      <c r="FJM14" s="48"/>
      <c r="FJN14" s="48"/>
      <c r="FJO14" s="48"/>
      <c r="FJP14" s="48"/>
      <c r="FJQ14" s="48"/>
      <c r="FJR14" s="48"/>
      <c r="FJS14" s="48"/>
      <c r="FJT14" s="48"/>
      <c r="FJU14" s="48"/>
      <c r="FJV14" s="48"/>
      <c r="FJW14" s="48"/>
      <c r="FJX14" s="48"/>
      <c r="FJY14" s="48"/>
      <c r="FJZ14" s="48"/>
      <c r="FKA14" s="48"/>
      <c r="FKB14" s="48"/>
      <c r="FKC14" s="48"/>
      <c r="FKD14" s="48"/>
      <c r="FKE14" s="48"/>
      <c r="FKF14" s="48"/>
      <c r="FKG14" s="48"/>
      <c r="FKH14" s="48"/>
      <c r="FKI14" s="48"/>
      <c r="FKJ14" s="48"/>
      <c r="FKK14" s="48"/>
      <c r="FKL14" s="48"/>
      <c r="FKM14" s="48"/>
      <c r="FKN14" s="48"/>
      <c r="FKO14" s="48"/>
      <c r="FKP14" s="48"/>
      <c r="FKQ14" s="48"/>
      <c r="FKR14" s="48"/>
      <c r="FKS14" s="48"/>
      <c r="FKT14" s="48"/>
      <c r="FKU14" s="48"/>
      <c r="FKV14" s="48"/>
      <c r="FKW14" s="48"/>
      <c r="FKX14" s="48"/>
      <c r="FKY14" s="48"/>
      <c r="FKZ14" s="48"/>
      <c r="FLA14" s="48"/>
      <c r="FLB14" s="48"/>
      <c r="FLC14" s="48"/>
      <c r="FLD14" s="48"/>
      <c r="FLE14" s="48"/>
      <c r="FLF14" s="48"/>
      <c r="FLG14" s="48"/>
      <c r="FLH14" s="48"/>
      <c r="FLI14" s="48"/>
      <c r="FLJ14" s="48"/>
      <c r="FLK14" s="48"/>
      <c r="FLL14" s="48"/>
      <c r="FLM14" s="48"/>
      <c r="FLN14" s="48"/>
      <c r="FLO14" s="48"/>
      <c r="FLP14" s="48"/>
      <c r="FLQ14" s="48"/>
      <c r="FLR14" s="48"/>
      <c r="FLS14" s="48"/>
      <c r="FLT14" s="48"/>
      <c r="FLU14" s="48"/>
      <c r="FLV14" s="48"/>
      <c r="FLW14" s="48"/>
      <c r="FLX14" s="48"/>
      <c r="FLY14" s="48"/>
      <c r="FLZ14" s="48"/>
      <c r="FMA14" s="48"/>
      <c r="FMB14" s="48"/>
      <c r="FMC14" s="48"/>
      <c r="FMD14" s="48"/>
      <c r="FME14" s="48"/>
      <c r="FMF14" s="48"/>
      <c r="FMG14" s="48"/>
      <c r="FMH14" s="48"/>
      <c r="FMI14" s="48"/>
      <c r="FMJ14" s="48"/>
      <c r="FMK14" s="48"/>
      <c r="FML14" s="48"/>
      <c r="FMM14" s="48"/>
      <c r="FMN14" s="48"/>
      <c r="FMO14" s="48"/>
      <c r="FMP14" s="48"/>
      <c r="FMQ14" s="48"/>
      <c r="FMR14" s="48"/>
      <c r="FMS14" s="48"/>
      <c r="FMT14" s="48"/>
      <c r="FMU14" s="48"/>
      <c r="FMV14" s="48"/>
      <c r="FMW14" s="48"/>
      <c r="FMX14" s="48"/>
      <c r="FMY14" s="48"/>
      <c r="FMZ14" s="48"/>
      <c r="FNA14" s="48"/>
      <c r="FNB14" s="48"/>
      <c r="FNC14" s="48"/>
      <c r="FND14" s="48"/>
      <c r="FNE14" s="48"/>
      <c r="FNF14" s="48"/>
      <c r="FNG14" s="48"/>
      <c r="FNH14" s="48"/>
      <c r="FNI14" s="48"/>
      <c r="FNJ14" s="48"/>
      <c r="FNK14" s="48"/>
      <c r="FNL14" s="48"/>
      <c r="FNM14" s="48"/>
      <c r="FNN14" s="48"/>
      <c r="FNO14" s="48"/>
      <c r="FNP14" s="48"/>
      <c r="FNQ14" s="48"/>
      <c r="FNR14" s="48"/>
      <c r="FNS14" s="48"/>
      <c r="FNT14" s="48"/>
      <c r="FNU14" s="48"/>
      <c r="FNV14" s="48"/>
      <c r="FNW14" s="48"/>
      <c r="FNX14" s="48"/>
      <c r="FNY14" s="48"/>
      <c r="FNZ14" s="48"/>
      <c r="FOA14" s="48"/>
      <c r="FOB14" s="48"/>
      <c r="FOC14" s="48"/>
      <c r="FOD14" s="48"/>
      <c r="FOE14" s="48"/>
      <c r="FOF14" s="48"/>
      <c r="FOG14" s="48"/>
      <c r="FOH14" s="48"/>
      <c r="FOI14" s="48"/>
      <c r="FOJ14" s="48"/>
      <c r="FOK14" s="48"/>
      <c r="FOL14" s="48"/>
      <c r="FOM14" s="48"/>
      <c r="FON14" s="48"/>
      <c r="FOO14" s="48"/>
      <c r="FOP14" s="48"/>
      <c r="FOQ14" s="48"/>
      <c r="FOR14" s="48"/>
      <c r="FOS14" s="48"/>
      <c r="FOT14" s="48"/>
      <c r="FOU14" s="48"/>
      <c r="FOV14" s="48"/>
      <c r="FOW14" s="48"/>
      <c r="FOX14" s="48"/>
      <c r="FOY14" s="48"/>
      <c r="FOZ14" s="48"/>
      <c r="FPA14" s="48"/>
      <c r="FPB14" s="48"/>
      <c r="FPC14" s="48"/>
      <c r="FPD14" s="48"/>
      <c r="FPE14" s="48"/>
      <c r="FPF14" s="48"/>
      <c r="FPG14" s="48"/>
      <c r="FPH14" s="48"/>
      <c r="FPI14" s="48"/>
      <c r="FPJ14" s="48"/>
      <c r="FPK14" s="48"/>
      <c r="FPL14" s="48"/>
      <c r="FPM14" s="48"/>
      <c r="FPN14" s="48"/>
      <c r="FPO14" s="48"/>
      <c r="FPP14" s="48"/>
      <c r="FPQ14" s="48"/>
      <c r="FPR14" s="48"/>
      <c r="FPS14" s="48"/>
      <c r="FPT14" s="48"/>
      <c r="FPU14" s="48"/>
      <c r="FPV14" s="48"/>
      <c r="FPW14" s="48"/>
      <c r="FPX14" s="48"/>
      <c r="FPY14" s="48"/>
      <c r="FPZ14" s="48"/>
      <c r="FQA14" s="48"/>
      <c r="FQB14" s="48"/>
      <c r="FQC14" s="48"/>
      <c r="FQD14" s="48"/>
      <c r="FQE14" s="48"/>
      <c r="FQF14" s="48"/>
      <c r="FQG14" s="48"/>
      <c r="FQH14" s="48"/>
      <c r="FQI14" s="48"/>
      <c r="FQJ14" s="48"/>
      <c r="FQK14" s="48"/>
      <c r="FQL14" s="48"/>
      <c r="FQM14" s="48"/>
      <c r="FQN14" s="48"/>
      <c r="FQO14" s="48"/>
      <c r="FQP14" s="48"/>
      <c r="FQQ14" s="48"/>
      <c r="FQR14" s="48"/>
      <c r="FQS14" s="48"/>
      <c r="FQT14" s="48"/>
      <c r="FQU14" s="48"/>
      <c r="FQV14" s="48"/>
      <c r="FQW14" s="48"/>
      <c r="FQX14" s="48"/>
      <c r="FQY14" s="48"/>
      <c r="FQZ14" s="48"/>
      <c r="FRA14" s="48"/>
      <c r="FRB14" s="48"/>
      <c r="FRC14" s="48"/>
      <c r="FRD14" s="48"/>
      <c r="FRE14" s="48"/>
      <c r="FRF14" s="48"/>
      <c r="FRG14" s="48"/>
      <c r="FRH14" s="48"/>
      <c r="FRI14" s="48"/>
      <c r="FRJ14" s="48"/>
      <c r="FRK14" s="48"/>
      <c r="FRL14" s="48"/>
      <c r="FRM14" s="48"/>
      <c r="FRN14" s="48"/>
      <c r="FRO14" s="48"/>
      <c r="FRP14" s="48"/>
      <c r="FRQ14" s="48"/>
      <c r="FRR14" s="48"/>
      <c r="FRS14" s="48"/>
      <c r="FRT14" s="48"/>
      <c r="FRU14" s="48"/>
      <c r="FRV14" s="48"/>
      <c r="FRW14" s="48"/>
      <c r="FRX14" s="48"/>
      <c r="FRY14" s="48"/>
      <c r="FRZ14" s="48"/>
      <c r="FSA14" s="48"/>
      <c r="FSB14" s="48"/>
      <c r="FSC14" s="48"/>
      <c r="FSD14" s="48"/>
      <c r="FSE14" s="48"/>
      <c r="FSF14" s="48"/>
      <c r="FSG14" s="48"/>
      <c r="FSH14" s="48"/>
      <c r="FSI14" s="48"/>
      <c r="FSJ14" s="48"/>
      <c r="FSK14" s="48"/>
      <c r="FSL14" s="48"/>
      <c r="FSM14" s="48"/>
      <c r="FSN14" s="48"/>
      <c r="FSO14" s="48"/>
      <c r="FSP14" s="48"/>
      <c r="FSQ14" s="48"/>
      <c r="FSR14" s="48"/>
      <c r="FSS14" s="48"/>
      <c r="FST14" s="48"/>
      <c r="FSU14" s="48"/>
      <c r="FSV14" s="48"/>
      <c r="FSW14" s="48"/>
      <c r="FSX14" s="48"/>
      <c r="FSY14" s="48"/>
      <c r="FSZ14" s="48"/>
      <c r="FTA14" s="48"/>
      <c r="FTB14" s="48"/>
      <c r="FTC14" s="48"/>
      <c r="FTD14" s="48"/>
      <c r="FTE14" s="48"/>
      <c r="FTF14" s="48"/>
      <c r="FTG14" s="48"/>
      <c r="FTH14" s="48"/>
      <c r="FTI14" s="48"/>
      <c r="FTJ14" s="48"/>
      <c r="FTK14" s="48"/>
      <c r="FTL14" s="48"/>
      <c r="FTM14" s="48"/>
      <c r="FTN14" s="48"/>
      <c r="FTO14" s="48"/>
      <c r="FTP14" s="48"/>
      <c r="FTQ14" s="48"/>
      <c r="FTR14" s="48"/>
      <c r="FTS14" s="48"/>
      <c r="FTT14" s="48"/>
      <c r="FTU14" s="48"/>
      <c r="FTV14" s="48"/>
      <c r="FTW14" s="48"/>
      <c r="FTX14" s="48"/>
      <c r="FTY14" s="48"/>
      <c r="FTZ14" s="48"/>
      <c r="FUA14" s="48"/>
      <c r="FUB14" s="48"/>
      <c r="FUC14" s="48"/>
      <c r="FUD14" s="48"/>
      <c r="FUE14" s="48"/>
      <c r="FUF14" s="48"/>
      <c r="FUG14" s="48"/>
      <c r="FUH14" s="48"/>
      <c r="FUI14" s="48"/>
      <c r="FUJ14" s="48"/>
      <c r="FUK14" s="48"/>
      <c r="FUL14" s="48"/>
      <c r="FUM14" s="48"/>
      <c r="FUN14" s="48"/>
      <c r="FUO14" s="48"/>
      <c r="FUP14" s="48"/>
      <c r="FUQ14" s="48"/>
      <c r="FUR14" s="48"/>
      <c r="FUS14" s="48"/>
      <c r="FUT14" s="48"/>
      <c r="FUU14" s="48"/>
      <c r="FUV14" s="48"/>
      <c r="FUW14" s="48"/>
      <c r="FUX14" s="48"/>
      <c r="FUY14" s="48"/>
      <c r="FUZ14" s="48"/>
      <c r="FVA14" s="48"/>
      <c r="FVB14" s="48"/>
      <c r="FVC14" s="48"/>
      <c r="FVD14" s="48"/>
      <c r="FVE14" s="48"/>
      <c r="FVF14" s="48"/>
      <c r="FVG14" s="48"/>
      <c r="FVH14" s="48"/>
      <c r="FVI14" s="48"/>
      <c r="FVJ14" s="48"/>
      <c r="FVK14" s="48"/>
      <c r="FVL14" s="48"/>
      <c r="FVM14" s="48"/>
      <c r="FVN14" s="48"/>
      <c r="FVO14" s="48"/>
      <c r="FVP14" s="48"/>
      <c r="FVQ14" s="48"/>
      <c r="FVR14" s="48"/>
      <c r="FVS14" s="48"/>
      <c r="FVT14" s="48"/>
      <c r="FVU14" s="48"/>
      <c r="FVV14" s="48"/>
      <c r="FVW14" s="48"/>
      <c r="FVX14" s="48"/>
      <c r="FVY14" s="48"/>
      <c r="FVZ14" s="48"/>
      <c r="FWA14" s="48"/>
      <c r="FWB14" s="48"/>
      <c r="FWC14" s="48"/>
      <c r="FWD14" s="48"/>
      <c r="FWE14" s="48"/>
      <c r="FWF14" s="48"/>
      <c r="FWG14" s="48"/>
      <c r="FWH14" s="48"/>
      <c r="FWI14" s="48"/>
      <c r="FWJ14" s="48"/>
      <c r="FWK14" s="48"/>
      <c r="FWL14" s="48"/>
      <c r="FWM14" s="48"/>
      <c r="FWN14" s="48"/>
      <c r="FWO14" s="48"/>
      <c r="FWP14" s="48"/>
      <c r="FWQ14" s="48"/>
      <c r="FWR14" s="48"/>
      <c r="FWS14" s="48"/>
      <c r="FWT14" s="48"/>
      <c r="FWU14" s="48"/>
      <c r="FWV14" s="48"/>
      <c r="FWW14" s="48"/>
      <c r="FWX14" s="48"/>
      <c r="FWY14" s="48"/>
      <c r="FWZ14" s="48"/>
      <c r="FXA14" s="48"/>
      <c r="FXB14" s="48"/>
      <c r="FXC14" s="48"/>
      <c r="FXD14" s="48"/>
      <c r="FXE14" s="48"/>
      <c r="FXF14" s="48"/>
      <c r="FXG14" s="48"/>
      <c r="FXH14" s="48"/>
      <c r="FXI14" s="48"/>
      <c r="FXJ14" s="48"/>
      <c r="FXK14" s="48"/>
      <c r="FXL14" s="48"/>
      <c r="FXM14" s="48"/>
      <c r="FXN14" s="48"/>
      <c r="FXO14" s="48"/>
      <c r="FXP14" s="48"/>
      <c r="FXQ14" s="48"/>
      <c r="FXR14" s="48"/>
      <c r="FXS14" s="48"/>
      <c r="FXT14" s="48"/>
      <c r="FXU14" s="48"/>
      <c r="FXV14" s="48"/>
      <c r="FXW14" s="48"/>
      <c r="FXX14" s="48"/>
      <c r="FXY14" s="48"/>
      <c r="FXZ14" s="48"/>
      <c r="FYA14" s="48"/>
      <c r="FYB14" s="48"/>
      <c r="FYC14" s="48"/>
      <c r="FYD14" s="48"/>
      <c r="FYE14" s="48"/>
      <c r="FYF14" s="48"/>
      <c r="FYG14" s="48"/>
      <c r="FYH14" s="48"/>
      <c r="FYI14" s="48"/>
      <c r="FYJ14" s="48"/>
      <c r="FYK14" s="48"/>
      <c r="FYL14" s="48"/>
      <c r="FYM14" s="48"/>
      <c r="FYN14" s="48"/>
      <c r="FYO14" s="48"/>
      <c r="FYP14" s="48"/>
      <c r="FYQ14" s="48"/>
      <c r="FYR14" s="48"/>
      <c r="FYS14" s="48"/>
      <c r="FYT14" s="48"/>
      <c r="FYU14" s="48"/>
      <c r="FYV14" s="48"/>
      <c r="FYW14" s="48"/>
      <c r="FYX14" s="48"/>
      <c r="FYY14" s="48"/>
      <c r="FYZ14" s="48"/>
      <c r="FZA14" s="48"/>
      <c r="FZB14" s="48"/>
      <c r="FZC14" s="48"/>
      <c r="FZD14" s="48"/>
      <c r="FZE14" s="48"/>
      <c r="FZF14" s="48"/>
      <c r="FZG14" s="48"/>
      <c r="FZH14" s="48"/>
      <c r="FZI14" s="48"/>
      <c r="FZJ14" s="48"/>
      <c r="FZK14" s="48"/>
      <c r="FZL14" s="48"/>
      <c r="FZM14" s="48"/>
      <c r="FZN14" s="48"/>
      <c r="FZO14" s="48"/>
      <c r="FZP14" s="48"/>
      <c r="FZQ14" s="48"/>
      <c r="FZR14" s="48"/>
      <c r="FZS14" s="48"/>
      <c r="FZT14" s="48"/>
      <c r="FZU14" s="48"/>
      <c r="FZV14" s="48"/>
      <c r="FZW14" s="48"/>
      <c r="FZX14" s="48"/>
      <c r="FZY14" s="48"/>
      <c r="FZZ14" s="48"/>
      <c r="GAA14" s="48"/>
      <c r="GAB14" s="48"/>
      <c r="GAC14" s="48"/>
      <c r="GAD14" s="48"/>
      <c r="GAE14" s="48"/>
      <c r="GAF14" s="48"/>
      <c r="GAG14" s="48"/>
      <c r="GAH14" s="48"/>
      <c r="GAI14" s="48"/>
      <c r="GAJ14" s="48"/>
      <c r="GAK14" s="48"/>
      <c r="GAL14" s="48"/>
      <c r="GAM14" s="48"/>
      <c r="GAN14" s="48"/>
      <c r="GAO14" s="48"/>
      <c r="GAP14" s="48"/>
      <c r="GAQ14" s="48"/>
      <c r="GAR14" s="48"/>
      <c r="GAS14" s="48"/>
      <c r="GAT14" s="48"/>
      <c r="GAU14" s="48"/>
      <c r="GAV14" s="48"/>
      <c r="GAW14" s="48"/>
      <c r="GAX14" s="48"/>
      <c r="GAY14" s="48"/>
      <c r="GAZ14" s="48"/>
      <c r="GBA14" s="48"/>
      <c r="GBB14" s="48"/>
      <c r="GBC14" s="48"/>
      <c r="GBD14" s="48"/>
      <c r="GBE14" s="48"/>
      <c r="GBF14" s="48"/>
      <c r="GBG14" s="48"/>
      <c r="GBH14" s="48"/>
      <c r="GBI14" s="48"/>
      <c r="GBJ14" s="48"/>
      <c r="GBK14" s="48"/>
      <c r="GBL14" s="48"/>
      <c r="GBM14" s="48"/>
      <c r="GBN14" s="48"/>
      <c r="GBO14" s="48"/>
      <c r="GBP14" s="48"/>
      <c r="GBQ14" s="48"/>
      <c r="GBR14" s="48"/>
      <c r="GBS14" s="48"/>
      <c r="GBT14" s="48"/>
      <c r="GBU14" s="48"/>
      <c r="GBV14" s="48"/>
      <c r="GBW14" s="48"/>
      <c r="GBX14" s="48"/>
      <c r="GBY14" s="48"/>
      <c r="GBZ14" s="48"/>
      <c r="GCA14" s="48"/>
      <c r="GCB14" s="48"/>
      <c r="GCC14" s="48"/>
      <c r="GCD14" s="48"/>
      <c r="GCE14" s="48"/>
      <c r="GCF14" s="48"/>
      <c r="GCG14" s="48"/>
      <c r="GCH14" s="48"/>
      <c r="GCI14" s="48"/>
      <c r="GCJ14" s="48"/>
      <c r="GCK14" s="48"/>
      <c r="GCL14" s="48"/>
      <c r="GCM14" s="48"/>
      <c r="GCN14" s="48"/>
      <c r="GCO14" s="48"/>
      <c r="GCP14" s="48"/>
      <c r="GCQ14" s="48"/>
      <c r="GCR14" s="48"/>
      <c r="GCS14" s="48"/>
      <c r="GCT14" s="48"/>
      <c r="GCU14" s="48"/>
      <c r="GCV14" s="48"/>
      <c r="GCW14" s="48"/>
      <c r="GCX14" s="48"/>
      <c r="GCY14" s="48"/>
      <c r="GCZ14" s="48"/>
      <c r="GDA14" s="48"/>
      <c r="GDB14" s="48"/>
      <c r="GDC14" s="48"/>
      <c r="GDD14" s="48"/>
      <c r="GDE14" s="48"/>
      <c r="GDF14" s="48"/>
      <c r="GDG14" s="48"/>
      <c r="GDH14" s="48"/>
      <c r="GDI14" s="48"/>
      <c r="GDJ14" s="48"/>
      <c r="GDK14" s="48"/>
      <c r="GDL14" s="48"/>
      <c r="GDM14" s="48"/>
      <c r="GDN14" s="48"/>
      <c r="GDO14" s="48"/>
      <c r="GDP14" s="48"/>
      <c r="GDQ14" s="48"/>
      <c r="GDR14" s="48"/>
      <c r="GDS14" s="48"/>
      <c r="GDT14" s="48"/>
      <c r="GDU14" s="48"/>
      <c r="GDV14" s="48"/>
      <c r="GDW14" s="48"/>
      <c r="GDX14" s="48"/>
      <c r="GDY14" s="48"/>
      <c r="GDZ14" s="48"/>
      <c r="GEA14" s="48"/>
      <c r="GEB14" s="48"/>
      <c r="GEC14" s="48"/>
      <c r="GED14" s="48"/>
      <c r="GEE14" s="48"/>
      <c r="GEF14" s="48"/>
      <c r="GEG14" s="48"/>
      <c r="GEH14" s="48"/>
      <c r="GEI14" s="48"/>
      <c r="GEJ14" s="48"/>
      <c r="GEK14" s="48"/>
      <c r="GEL14" s="48"/>
      <c r="GEM14" s="48"/>
      <c r="GEN14" s="48"/>
      <c r="GEO14" s="48"/>
      <c r="GEP14" s="48"/>
      <c r="GEQ14" s="48"/>
      <c r="GER14" s="48"/>
      <c r="GES14" s="48"/>
      <c r="GET14" s="48"/>
      <c r="GEU14" s="48"/>
      <c r="GEV14" s="48"/>
      <c r="GEW14" s="48"/>
      <c r="GEX14" s="48"/>
      <c r="GEY14" s="48"/>
      <c r="GEZ14" s="48"/>
      <c r="GFA14" s="48"/>
      <c r="GFB14" s="48"/>
      <c r="GFC14" s="48"/>
      <c r="GFD14" s="48"/>
      <c r="GFE14" s="48"/>
      <c r="GFF14" s="48"/>
      <c r="GFG14" s="48"/>
      <c r="GFH14" s="48"/>
      <c r="GFI14" s="48"/>
      <c r="GFJ14" s="48"/>
      <c r="GFK14" s="48"/>
      <c r="GFL14" s="48"/>
      <c r="GFM14" s="48"/>
      <c r="GFN14" s="48"/>
      <c r="GFO14" s="48"/>
      <c r="GFP14" s="48"/>
      <c r="GFQ14" s="48"/>
      <c r="GFR14" s="48"/>
      <c r="GFS14" s="48"/>
      <c r="GFT14" s="48"/>
      <c r="GFU14" s="48"/>
      <c r="GFV14" s="48"/>
      <c r="GFW14" s="48"/>
      <c r="GFX14" s="48"/>
      <c r="GFY14" s="48"/>
      <c r="GFZ14" s="48"/>
      <c r="GGA14" s="48"/>
      <c r="GGB14" s="48"/>
      <c r="GGC14" s="48"/>
      <c r="GGD14" s="48"/>
      <c r="GGE14" s="48"/>
      <c r="GGF14" s="48"/>
      <c r="GGG14" s="48"/>
      <c r="GGH14" s="48"/>
      <c r="GGI14" s="48"/>
      <c r="GGJ14" s="48"/>
      <c r="GGK14" s="48"/>
      <c r="GGL14" s="48"/>
      <c r="GGM14" s="48"/>
      <c r="GGN14" s="48"/>
      <c r="GGO14" s="48"/>
      <c r="GGP14" s="48"/>
      <c r="GGQ14" s="48"/>
      <c r="GGR14" s="48"/>
      <c r="GGS14" s="48"/>
      <c r="GGT14" s="48"/>
      <c r="GGU14" s="48"/>
      <c r="GGV14" s="48"/>
      <c r="GGW14" s="48"/>
      <c r="GGX14" s="48"/>
      <c r="GGY14" s="48"/>
      <c r="GGZ14" s="48"/>
      <c r="GHA14" s="48"/>
      <c r="GHB14" s="48"/>
      <c r="GHC14" s="48"/>
      <c r="GHD14" s="48"/>
      <c r="GHE14" s="48"/>
      <c r="GHF14" s="48"/>
      <c r="GHG14" s="48"/>
      <c r="GHH14" s="48"/>
      <c r="GHI14" s="48"/>
      <c r="GHJ14" s="48"/>
      <c r="GHK14" s="48"/>
      <c r="GHL14" s="48"/>
      <c r="GHM14" s="48"/>
      <c r="GHN14" s="48"/>
      <c r="GHO14" s="48"/>
      <c r="GHP14" s="48"/>
      <c r="GHQ14" s="48"/>
      <c r="GHR14" s="48"/>
      <c r="GHS14" s="48"/>
      <c r="GHT14" s="48"/>
      <c r="GHU14" s="48"/>
      <c r="GHV14" s="48"/>
      <c r="GHW14" s="48"/>
      <c r="GHX14" s="48"/>
      <c r="GHY14" s="48"/>
      <c r="GHZ14" s="48"/>
      <c r="GIA14" s="48"/>
      <c r="GIB14" s="48"/>
      <c r="GIC14" s="48"/>
      <c r="GID14" s="48"/>
      <c r="GIE14" s="48"/>
      <c r="GIF14" s="48"/>
      <c r="GIG14" s="48"/>
      <c r="GIH14" s="48"/>
      <c r="GII14" s="48"/>
      <c r="GIJ14" s="48"/>
      <c r="GIK14" s="48"/>
      <c r="GIL14" s="48"/>
      <c r="GIM14" s="48"/>
      <c r="GIN14" s="48"/>
      <c r="GIO14" s="48"/>
      <c r="GIP14" s="48"/>
      <c r="GIQ14" s="48"/>
      <c r="GIR14" s="48"/>
      <c r="GIS14" s="48"/>
      <c r="GIT14" s="48"/>
      <c r="GIU14" s="48"/>
      <c r="GIV14" s="48"/>
      <c r="GIW14" s="48"/>
      <c r="GIX14" s="48"/>
      <c r="GIY14" s="48"/>
      <c r="GIZ14" s="48"/>
      <c r="GJA14" s="48"/>
      <c r="GJB14" s="48"/>
      <c r="GJC14" s="48"/>
      <c r="GJD14" s="48"/>
      <c r="GJE14" s="48"/>
      <c r="GJF14" s="48"/>
      <c r="GJG14" s="48"/>
      <c r="GJH14" s="48"/>
      <c r="GJI14" s="48"/>
      <c r="GJJ14" s="48"/>
      <c r="GJK14" s="48"/>
      <c r="GJL14" s="48"/>
      <c r="GJM14" s="48"/>
      <c r="GJN14" s="48"/>
      <c r="GJO14" s="48"/>
      <c r="GJP14" s="48"/>
      <c r="GJQ14" s="48"/>
      <c r="GJR14" s="48"/>
      <c r="GJS14" s="48"/>
      <c r="GJT14" s="48"/>
      <c r="GJU14" s="48"/>
      <c r="GJV14" s="48"/>
      <c r="GJW14" s="48"/>
      <c r="GJX14" s="48"/>
      <c r="GJY14" s="48"/>
      <c r="GJZ14" s="48"/>
      <c r="GKA14" s="48"/>
      <c r="GKB14" s="48"/>
      <c r="GKC14" s="48"/>
      <c r="GKD14" s="48"/>
      <c r="GKE14" s="48"/>
      <c r="GKF14" s="48"/>
      <c r="GKG14" s="48"/>
      <c r="GKH14" s="48"/>
      <c r="GKI14" s="48"/>
      <c r="GKJ14" s="48"/>
      <c r="GKK14" s="48"/>
      <c r="GKL14" s="48"/>
      <c r="GKM14" s="48"/>
      <c r="GKN14" s="48"/>
      <c r="GKO14" s="48"/>
      <c r="GKP14" s="48"/>
      <c r="GKQ14" s="48"/>
      <c r="GKR14" s="48"/>
      <c r="GKS14" s="48"/>
      <c r="GKT14" s="48"/>
      <c r="GKU14" s="48"/>
      <c r="GKV14" s="48"/>
      <c r="GKW14" s="48"/>
      <c r="GKX14" s="48"/>
      <c r="GKY14" s="48"/>
      <c r="GKZ14" s="48"/>
      <c r="GLA14" s="48"/>
      <c r="GLB14" s="48"/>
      <c r="GLC14" s="48"/>
      <c r="GLD14" s="48"/>
      <c r="GLE14" s="48"/>
      <c r="GLF14" s="48"/>
      <c r="GLG14" s="48"/>
      <c r="GLH14" s="48"/>
      <c r="GLI14" s="48"/>
      <c r="GLJ14" s="48"/>
      <c r="GLK14" s="48"/>
      <c r="GLL14" s="48"/>
      <c r="GLM14" s="48"/>
      <c r="GLN14" s="48"/>
      <c r="GLO14" s="48"/>
      <c r="GLP14" s="48"/>
      <c r="GLQ14" s="48"/>
      <c r="GLR14" s="48"/>
      <c r="GLS14" s="48"/>
      <c r="GLT14" s="48"/>
      <c r="GLU14" s="48"/>
      <c r="GLV14" s="48"/>
      <c r="GLW14" s="48"/>
      <c r="GLX14" s="48"/>
      <c r="GLY14" s="48"/>
      <c r="GLZ14" s="48"/>
      <c r="GMA14" s="48"/>
      <c r="GMB14" s="48"/>
      <c r="GMC14" s="48"/>
      <c r="GMD14" s="48"/>
      <c r="GME14" s="48"/>
      <c r="GMF14" s="48"/>
      <c r="GMG14" s="48"/>
      <c r="GMH14" s="48"/>
      <c r="GMI14" s="48"/>
      <c r="GMJ14" s="48"/>
      <c r="GMK14" s="48"/>
      <c r="GML14" s="48"/>
      <c r="GMM14" s="48"/>
      <c r="GMN14" s="48"/>
      <c r="GMO14" s="48"/>
      <c r="GMP14" s="48"/>
      <c r="GMQ14" s="48"/>
      <c r="GMR14" s="48"/>
      <c r="GMS14" s="48"/>
      <c r="GMT14" s="48"/>
      <c r="GMU14" s="48"/>
      <c r="GMV14" s="48"/>
      <c r="GMW14" s="48"/>
      <c r="GMX14" s="48"/>
      <c r="GMY14" s="48"/>
      <c r="GMZ14" s="48"/>
      <c r="GNA14" s="48"/>
      <c r="GNB14" s="48"/>
      <c r="GNC14" s="48"/>
      <c r="GND14" s="48"/>
      <c r="GNE14" s="48"/>
      <c r="GNF14" s="48"/>
      <c r="GNG14" s="48"/>
      <c r="GNH14" s="48"/>
      <c r="GNI14" s="48"/>
      <c r="GNJ14" s="48"/>
      <c r="GNK14" s="48"/>
      <c r="GNL14" s="48"/>
      <c r="GNM14" s="48"/>
      <c r="GNN14" s="48"/>
      <c r="GNO14" s="48"/>
      <c r="GNP14" s="48"/>
      <c r="GNQ14" s="48"/>
      <c r="GNR14" s="48"/>
      <c r="GNS14" s="48"/>
      <c r="GNT14" s="48"/>
      <c r="GNU14" s="48"/>
      <c r="GNV14" s="48"/>
      <c r="GNW14" s="48"/>
      <c r="GNX14" s="48"/>
      <c r="GNY14" s="48"/>
      <c r="GNZ14" s="48"/>
      <c r="GOA14" s="48"/>
      <c r="GOB14" s="48"/>
      <c r="GOC14" s="48"/>
      <c r="GOD14" s="48"/>
      <c r="GOE14" s="48"/>
      <c r="GOF14" s="48"/>
      <c r="GOG14" s="48"/>
      <c r="GOH14" s="48"/>
      <c r="GOI14" s="48"/>
      <c r="GOJ14" s="48"/>
      <c r="GOK14" s="48"/>
      <c r="GOL14" s="48"/>
      <c r="GOM14" s="48"/>
      <c r="GON14" s="48"/>
      <c r="GOO14" s="48"/>
      <c r="GOP14" s="48"/>
      <c r="GOQ14" s="48"/>
      <c r="GOR14" s="48"/>
      <c r="GOS14" s="48"/>
      <c r="GOT14" s="48"/>
      <c r="GOU14" s="48"/>
      <c r="GOV14" s="48"/>
      <c r="GOW14" s="48"/>
      <c r="GOX14" s="48"/>
      <c r="GOY14" s="48"/>
      <c r="GOZ14" s="48"/>
      <c r="GPA14" s="48"/>
      <c r="GPB14" s="48"/>
      <c r="GPC14" s="48"/>
      <c r="GPD14" s="48"/>
      <c r="GPE14" s="48"/>
      <c r="GPF14" s="48"/>
      <c r="GPG14" s="48"/>
      <c r="GPH14" s="48"/>
      <c r="GPI14" s="48"/>
      <c r="GPJ14" s="48"/>
      <c r="GPK14" s="48"/>
      <c r="GPL14" s="48"/>
      <c r="GPM14" s="48"/>
      <c r="GPN14" s="48"/>
      <c r="GPO14" s="48"/>
      <c r="GPP14" s="48"/>
      <c r="GPQ14" s="48"/>
      <c r="GPR14" s="48"/>
      <c r="GPS14" s="48"/>
      <c r="GPT14" s="48"/>
      <c r="GPU14" s="48"/>
      <c r="GPV14" s="48"/>
      <c r="GPW14" s="48"/>
      <c r="GPX14" s="48"/>
      <c r="GPY14" s="48"/>
      <c r="GPZ14" s="48"/>
      <c r="GQA14" s="48"/>
      <c r="GQB14" s="48"/>
      <c r="GQC14" s="48"/>
      <c r="GQD14" s="48"/>
      <c r="GQE14" s="48"/>
      <c r="GQF14" s="48"/>
      <c r="GQG14" s="48"/>
      <c r="GQH14" s="48"/>
      <c r="GQI14" s="48"/>
      <c r="GQJ14" s="48"/>
      <c r="GQK14" s="48"/>
      <c r="GQL14" s="48"/>
      <c r="GQM14" s="48"/>
      <c r="GQN14" s="48"/>
      <c r="GQO14" s="48"/>
      <c r="GQP14" s="48"/>
      <c r="GQQ14" s="48"/>
      <c r="GQR14" s="48"/>
      <c r="GQS14" s="48"/>
      <c r="GQT14" s="48"/>
      <c r="GQU14" s="48"/>
      <c r="GQV14" s="48"/>
      <c r="GQW14" s="48"/>
      <c r="GQX14" s="48"/>
      <c r="GQY14" s="48"/>
      <c r="GQZ14" s="48"/>
      <c r="GRA14" s="48"/>
      <c r="GRB14" s="48"/>
      <c r="GRC14" s="48"/>
      <c r="GRD14" s="48"/>
      <c r="GRE14" s="48"/>
      <c r="GRF14" s="48"/>
      <c r="GRG14" s="48"/>
      <c r="GRH14" s="48"/>
      <c r="GRI14" s="48"/>
      <c r="GRJ14" s="48"/>
      <c r="GRK14" s="48"/>
      <c r="GRL14" s="48"/>
      <c r="GRM14" s="48"/>
      <c r="GRN14" s="48"/>
      <c r="GRO14" s="48"/>
      <c r="GRP14" s="48"/>
      <c r="GRQ14" s="48"/>
      <c r="GRR14" s="48"/>
      <c r="GRS14" s="48"/>
      <c r="GRT14" s="48"/>
      <c r="GRU14" s="48"/>
      <c r="GRV14" s="48"/>
      <c r="GRW14" s="48"/>
      <c r="GRX14" s="48"/>
      <c r="GRY14" s="48"/>
      <c r="GRZ14" s="48"/>
      <c r="GSA14" s="48"/>
      <c r="GSB14" s="48"/>
      <c r="GSC14" s="48"/>
      <c r="GSD14" s="48"/>
      <c r="GSE14" s="48"/>
      <c r="GSF14" s="48"/>
      <c r="GSG14" s="48"/>
      <c r="GSH14" s="48"/>
      <c r="GSI14" s="48"/>
      <c r="GSJ14" s="48"/>
      <c r="GSK14" s="48"/>
      <c r="GSL14" s="48"/>
      <c r="GSM14" s="48"/>
      <c r="GSN14" s="48"/>
      <c r="GSO14" s="48"/>
      <c r="GSP14" s="48"/>
      <c r="GSQ14" s="48"/>
      <c r="GSR14" s="48"/>
      <c r="GSS14" s="48"/>
      <c r="GST14" s="48"/>
      <c r="GSU14" s="48"/>
      <c r="GSV14" s="48"/>
      <c r="GSW14" s="48"/>
      <c r="GSX14" s="48"/>
      <c r="GSY14" s="48"/>
      <c r="GSZ14" s="48"/>
      <c r="GTA14" s="48"/>
      <c r="GTB14" s="48"/>
      <c r="GTC14" s="48"/>
      <c r="GTD14" s="48"/>
      <c r="GTE14" s="48"/>
      <c r="GTF14" s="48"/>
      <c r="GTG14" s="48"/>
      <c r="GTH14" s="48"/>
      <c r="GTI14" s="48"/>
      <c r="GTJ14" s="48"/>
      <c r="GTK14" s="48"/>
      <c r="GTL14" s="48"/>
      <c r="GTM14" s="48"/>
      <c r="GTN14" s="48"/>
      <c r="GTO14" s="48"/>
      <c r="GTP14" s="48"/>
      <c r="GTQ14" s="48"/>
      <c r="GTR14" s="48"/>
      <c r="GTS14" s="48"/>
      <c r="GTT14" s="48"/>
      <c r="GTU14" s="48"/>
      <c r="GTV14" s="48"/>
      <c r="GTW14" s="48"/>
      <c r="GTX14" s="48"/>
      <c r="GTY14" s="48"/>
      <c r="GTZ14" s="48"/>
      <c r="GUA14" s="48"/>
      <c r="GUB14" s="48"/>
      <c r="GUC14" s="48"/>
      <c r="GUD14" s="48"/>
      <c r="GUE14" s="48"/>
      <c r="GUF14" s="48"/>
      <c r="GUG14" s="48"/>
      <c r="GUH14" s="48"/>
      <c r="GUI14" s="48"/>
      <c r="GUJ14" s="48"/>
      <c r="GUK14" s="48"/>
      <c r="GUL14" s="48"/>
      <c r="GUM14" s="48"/>
      <c r="GUN14" s="48"/>
      <c r="GUO14" s="48"/>
      <c r="GUP14" s="48"/>
      <c r="GUQ14" s="48"/>
      <c r="GUR14" s="48"/>
      <c r="GUS14" s="48"/>
      <c r="GUT14" s="48"/>
      <c r="GUU14" s="48"/>
      <c r="GUV14" s="48"/>
      <c r="GUW14" s="48"/>
      <c r="GUX14" s="48"/>
      <c r="GUY14" s="48"/>
      <c r="GUZ14" s="48"/>
      <c r="GVA14" s="48"/>
      <c r="GVB14" s="48"/>
      <c r="GVC14" s="48"/>
      <c r="GVD14" s="48"/>
      <c r="GVE14" s="48"/>
      <c r="GVF14" s="48"/>
      <c r="GVG14" s="48"/>
      <c r="GVH14" s="48"/>
      <c r="GVI14" s="48"/>
      <c r="GVJ14" s="48"/>
      <c r="GVK14" s="48"/>
      <c r="GVL14" s="48"/>
      <c r="GVM14" s="48"/>
      <c r="GVN14" s="48"/>
      <c r="GVO14" s="48"/>
      <c r="GVP14" s="48"/>
      <c r="GVQ14" s="48"/>
      <c r="GVR14" s="48"/>
      <c r="GVS14" s="48"/>
      <c r="GVT14" s="48"/>
      <c r="GVU14" s="48"/>
      <c r="GVV14" s="48"/>
      <c r="GVW14" s="48"/>
      <c r="GVX14" s="48"/>
      <c r="GVY14" s="48"/>
      <c r="GVZ14" s="48"/>
      <c r="GWA14" s="48"/>
      <c r="GWB14" s="48"/>
      <c r="GWC14" s="48"/>
      <c r="GWD14" s="48"/>
      <c r="GWE14" s="48"/>
      <c r="GWF14" s="48"/>
      <c r="GWG14" s="48"/>
      <c r="GWH14" s="48"/>
      <c r="GWI14" s="48"/>
      <c r="GWJ14" s="48"/>
      <c r="GWK14" s="48"/>
      <c r="GWL14" s="48"/>
      <c r="GWM14" s="48"/>
      <c r="GWN14" s="48"/>
      <c r="GWO14" s="48"/>
      <c r="GWP14" s="48"/>
      <c r="GWQ14" s="48"/>
      <c r="GWR14" s="48"/>
      <c r="GWS14" s="48"/>
      <c r="GWT14" s="48"/>
      <c r="GWU14" s="48"/>
      <c r="GWV14" s="48"/>
      <c r="GWW14" s="48"/>
      <c r="GWX14" s="48"/>
      <c r="GWY14" s="48"/>
      <c r="GWZ14" s="48"/>
      <c r="GXA14" s="48"/>
      <c r="GXB14" s="48"/>
      <c r="GXC14" s="48"/>
      <c r="GXD14" s="48"/>
      <c r="GXE14" s="48"/>
      <c r="GXF14" s="48"/>
      <c r="GXG14" s="48"/>
      <c r="GXH14" s="48"/>
      <c r="GXI14" s="48"/>
      <c r="GXJ14" s="48"/>
      <c r="GXK14" s="48"/>
      <c r="GXL14" s="48"/>
      <c r="GXM14" s="48"/>
      <c r="GXN14" s="48"/>
      <c r="GXO14" s="48"/>
      <c r="GXP14" s="48"/>
      <c r="GXQ14" s="48"/>
      <c r="GXR14" s="48"/>
      <c r="GXS14" s="48"/>
      <c r="GXT14" s="48"/>
      <c r="GXU14" s="48"/>
      <c r="GXV14" s="48"/>
      <c r="GXW14" s="48"/>
      <c r="GXX14" s="48"/>
      <c r="GXY14" s="48"/>
      <c r="GXZ14" s="48"/>
      <c r="GYA14" s="48"/>
      <c r="GYB14" s="48"/>
      <c r="GYC14" s="48"/>
      <c r="GYD14" s="48"/>
      <c r="GYE14" s="48"/>
      <c r="GYF14" s="48"/>
      <c r="GYG14" s="48"/>
      <c r="GYH14" s="48"/>
      <c r="GYI14" s="48"/>
      <c r="GYJ14" s="48"/>
      <c r="GYK14" s="48"/>
      <c r="GYL14" s="48"/>
      <c r="GYM14" s="48"/>
      <c r="GYN14" s="48"/>
      <c r="GYO14" s="48"/>
      <c r="GYP14" s="48"/>
      <c r="GYQ14" s="48"/>
      <c r="GYR14" s="48"/>
      <c r="GYS14" s="48"/>
      <c r="GYT14" s="48"/>
      <c r="GYU14" s="48"/>
      <c r="GYV14" s="48"/>
      <c r="GYW14" s="48"/>
      <c r="GYX14" s="48"/>
      <c r="GYY14" s="48"/>
      <c r="GYZ14" s="48"/>
      <c r="GZA14" s="48"/>
      <c r="GZB14" s="48"/>
      <c r="GZC14" s="48"/>
      <c r="GZD14" s="48"/>
      <c r="GZE14" s="48"/>
      <c r="GZF14" s="48"/>
      <c r="GZG14" s="48"/>
      <c r="GZH14" s="48"/>
      <c r="GZI14" s="48"/>
      <c r="GZJ14" s="48"/>
      <c r="GZK14" s="48"/>
      <c r="GZL14" s="48"/>
      <c r="GZM14" s="48"/>
      <c r="GZN14" s="48"/>
      <c r="GZO14" s="48"/>
      <c r="GZP14" s="48"/>
      <c r="GZQ14" s="48"/>
      <c r="GZR14" s="48"/>
      <c r="GZS14" s="48"/>
      <c r="GZT14" s="48"/>
      <c r="GZU14" s="48"/>
      <c r="GZV14" s="48"/>
      <c r="GZW14" s="48"/>
      <c r="GZX14" s="48"/>
      <c r="GZY14" s="48"/>
      <c r="GZZ14" s="48"/>
      <c r="HAA14" s="48"/>
      <c r="HAB14" s="48"/>
      <c r="HAC14" s="48"/>
      <c r="HAD14" s="48"/>
      <c r="HAE14" s="48"/>
      <c r="HAF14" s="48"/>
      <c r="HAG14" s="48"/>
      <c r="HAH14" s="48"/>
      <c r="HAI14" s="48"/>
      <c r="HAJ14" s="48"/>
      <c r="HAK14" s="48"/>
      <c r="HAL14" s="48"/>
      <c r="HAM14" s="48"/>
      <c r="HAN14" s="48"/>
      <c r="HAO14" s="48"/>
      <c r="HAP14" s="48"/>
      <c r="HAQ14" s="48"/>
      <c r="HAR14" s="48"/>
      <c r="HAS14" s="48"/>
      <c r="HAT14" s="48"/>
      <c r="HAU14" s="48"/>
      <c r="HAV14" s="48"/>
      <c r="HAW14" s="48"/>
      <c r="HAX14" s="48"/>
      <c r="HAY14" s="48"/>
      <c r="HAZ14" s="48"/>
      <c r="HBA14" s="48"/>
      <c r="HBB14" s="48"/>
      <c r="HBC14" s="48"/>
      <c r="HBD14" s="48"/>
      <c r="HBE14" s="48"/>
      <c r="HBF14" s="48"/>
      <c r="HBG14" s="48"/>
      <c r="HBH14" s="48"/>
      <c r="HBI14" s="48"/>
      <c r="HBJ14" s="48"/>
      <c r="HBK14" s="48"/>
      <c r="HBL14" s="48"/>
      <c r="HBM14" s="48"/>
      <c r="HBN14" s="48"/>
      <c r="HBO14" s="48"/>
      <c r="HBP14" s="48"/>
      <c r="HBQ14" s="48"/>
      <c r="HBR14" s="48"/>
      <c r="HBS14" s="48"/>
      <c r="HBT14" s="48"/>
      <c r="HBU14" s="48"/>
      <c r="HBV14" s="48"/>
      <c r="HBW14" s="48"/>
      <c r="HBX14" s="48"/>
      <c r="HBY14" s="48"/>
      <c r="HBZ14" s="48"/>
      <c r="HCA14" s="48"/>
      <c r="HCB14" s="48"/>
      <c r="HCC14" s="48"/>
      <c r="HCD14" s="48"/>
      <c r="HCE14" s="48"/>
      <c r="HCF14" s="48"/>
      <c r="HCG14" s="48"/>
      <c r="HCH14" s="48"/>
      <c r="HCI14" s="48"/>
      <c r="HCJ14" s="48"/>
      <c r="HCK14" s="48"/>
      <c r="HCL14" s="48"/>
      <c r="HCM14" s="48"/>
      <c r="HCN14" s="48"/>
      <c r="HCO14" s="48"/>
      <c r="HCP14" s="48"/>
      <c r="HCQ14" s="48"/>
      <c r="HCR14" s="48"/>
      <c r="HCS14" s="48"/>
      <c r="HCT14" s="48"/>
      <c r="HCU14" s="48"/>
      <c r="HCV14" s="48"/>
      <c r="HCW14" s="48"/>
      <c r="HCX14" s="48"/>
      <c r="HCY14" s="48"/>
      <c r="HCZ14" s="48"/>
      <c r="HDA14" s="48"/>
      <c r="HDB14" s="48"/>
      <c r="HDC14" s="48"/>
      <c r="HDD14" s="48"/>
      <c r="HDE14" s="48"/>
      <c r="HDF14" s="48"/>
      <c r="HDG14" s="48"/>
      <c r="HDH14" s="48"/>
      <c r="HDI14" s="48"/>
      <c r="HDJ14" s="48"/>
      <c r="HDK14" s="48"/>
      <c r="HDL14" s="48"/>
      <c r="HDM14" s="48"/>
      <c r="HDN14" s="48"/>
      <c r="HDO14" s="48"/>
      <c r="HDP14" s="48"/>
      <c r="HDQ14" s="48"/>
      <c r="HDR14" s="48"/>
      <c r="HDS14" s="48"/>
      <c r="HDT14" s="48"/>
      <c r="HDU14" s="48"/>
      <c r="HDV14" s="48"/>
      <c r="HDW14" s="48"/>
      <c r="HDX14" s="48"/>
      <c r="HDY14" s="48"/>
      <c r="HDZ14" s="48"/>
      <c r="HEA14" s="48"/>
      <c r="HEB14" s="48"/>
      <c r="HEC14" s="48"/>
      <c r="HED14" s="48"/>
      <c r="HEE14" s="48"/>
      <c r="HEF14" s="48"/>
      <c r="HEG14" s="48"/>
      <c r="HEH14" s="48"/>
      <c r="HEI14" s="48"/>
      <c r="HEJ14" s="48"/>
      <c r="HEK14" s="48"/>
      <c r="HEL14" s="48"/>
      <c r="HEM14" s="48"/>
      <c r="HEN14" s="48"/>
      <c r="HEO14" s="48"/>
      <c r="HEP14" s="48"/>
      <c r="HEQ14" s="48"/>
      <c r="HER14" s="48"/>
      <c r="HES14" s="48"/>
      <c r="HET14" s="48"/>
      <c r="HEU14" s="48"/>
      <c r="HEV14" s="48"/>
      <c r="HEW14" s="48"/>
      <c r="HEX14" s="48"/>
      <c r="HEY14" s="48"/>
      <c r="HEZ14" s="48"/>
      <c r="HFA14" s="48"/>
      <c r="HFB14" s="48"/>
      <c r="HFC14" s="48"/>
      <c r="HFD14" s="48"/>
      <c r="HFE14" s="48"/>
      <c r="HFF14" s="48"/>
      <c r="HFG14" s="48"/>
      <c r="HFH14" s="48"/>
      <c r="HFI14" s="48"/>
      <c r="HFJ14" s="48"/>
      <c r="HFK14" s="48"/>
      <c r="HFL14" s="48"/>
      <c r="HFM14" s="48"/>
      <c r="HFN14" s="48"/>
      <c r="HFO14" s="48"/>
      <c r="HFP14" s="48"/>
      <c r="HFQ14" s="48"/>
      <c r="HFR14" s="48"/>
      <c r="HFS14" s="48"/>
      <c r="HFT14" s="48"/>
      <c r="HFU14" s="48"/>
      <c r="HFV14" s="48"/>
      <c r="HFW14" s="48"/>
      <c r="HFX14" s="48"/>
      <c r="HFY14" s="48"/>
      <c r="HFZ14" s="48"/>
      <c r="HGA14" s="48"/>
      <c r="HGB14" s="48"/>
      <c r="HGC14" s="48"/>
      <c r="HGD14" s="48"/>
      <c r="HGE14" s="48"/>
      <c r="HGF14" s="48"/>
      <c r="HGG14" s="48"/>
      <c r="HGH14" s="48"/>
      <c r="HGI14" s="48"/>
      <c r="HGJ14" s="48"/>
      <c r="HGK14" s="48"/>
      <c r="HGL14" s="48"/>
      <c r="HGM14" s="48"/>
      <c r="HGN14" s="48"/>
      <c r="HGO14" s="48"/>
      <c r="HGP14" s="48"/>
      <c r="HGQ14" s="48"/>
      <c r="HGR14" s="48"/>
      <c r="HGS14" s="48"/>
      <c r="HGT14" s="48"/>
      <c r="HGU14" s="48"/>
      <c r="HGV14" s="48"/>
      <c r="HGW14" s="48"/>
      <c r="HGX14" s="48"/>
      <c r="HGY14" s="48"/>
      <c r="HGZ14" s="48"/>
      <c r="HHA14" s="48"/>
      <c r="HHB14" s="48"/>
      <c r="HHC14" s="48"/>
      <c r="HHD14" s="48"/>
      <c r="HHE14" s="48"/>
      <c r="HHF14" s="48"/>
      <c r="HHG14" s="48"/>
      <c r="HHH14" s="48"/>
      <c r="HHI14" s="48"/>
      <c r="HHJ14" s="48"/>
      <c r="HHK14" s="48"/>
      <c r="HHL14" s="48"/>
      <c r="HHM14" s="48"/>
      <c r="HHN14" s="48"/>
      <c r="HHO14" s="48"/>
      <c r="HHP14" s="48"/>
      <c r="HHQ14" s="48"/>
      <c r="HHR14" s="48"/>
      <c r="HHS14" s="48"/>
      <c r="HHT14" s="48"/>
      <c r="HHU14" s="48"/>
      <c r="HHV14" s="48"/>
      <c r="HHW14" s="48"/>
      <c r="HHX14" s="48"/>
      <c r="HHY14" s="48"/>
      <c r="HHZ14" s="48"/>
      <c r="HIA14" s="48"/>
      <c r="HIB14" s="48"/>
      <c r="HIC14" s="48"/>
      <c r="HID14" s="48"/>
      <c r="HIE14" s="48"/>
      <c r="HIF14" s="48"/>
      <c r="HIG14" s="48"/>
      <c r="HIH14" s="48"/>
      <c r="HII14" s="48"/>
      <c r="HIJ14" s="48"/>
      <c r="HIK14" s="48"/>
      <c r="HIL14" s="48"/>
      <c r="HIM14" s="48"/>
      <c r="HIN14" s="48"/>
      <c r="HIO14" s="48"/>
      <c r="HIP14" s="48"/>
      <c r="HIQ14" s="48"/>
      <c r="HIR14" s="48"/>
      <c r="HIS14" s="48"/>
      <c r="HIT14" s="48"/>
      <c r="HIU14" s="48"/>
      <c r="HIV14" s="48"/>
      <c r="HIW14" s="48"/>
      <c r="HIX14" s="48"/>
      <c r="HIY14" s="48"/>
      <c r="HIZ14" s="48"/>
      <c r="HJA14" s="48"/>
      <c r="HJB14" s="48"/>
      <c r="HJC14" s="48"/>
      <c r="HJD14" s="48"/>
      <c r="HJE14" s="48"/>
      <c r="HJF14" s="48"/>
      <c r="HJG14" s="48"/>
      <c r="HJH14" s="48"/>
      <c r="HJI14" s="48"/>
      <c r="HJJ14" s="48"/>
      <c r="HJK14" s="48"/>
      <c r="HJL14" s="48"/>
      <c r="HJM14" s="48"/>
      <c r="HJN14" s="48"/>
      <c r="HJO14" s="48"/>
      <c r="HJP14" s="48"/>
      <c r="HJQ14" s="48"/>
      <c r="HJR14" s="48"/>
      <c r="HJS14" s="48"/>
      <c r="HJT14" s="48"/>
      <c r="HJU14" s="48"/>
      <c r="HJV14" s="48"/>
      <c r="HJW14" s="48"/>
      <c r="HJX14" s="48"/>
      <c r="HJY14" s="48"/>
      <c r="HJZ14" s="48"/>
      <c r="HKA14" s="48"/>
      <c r="HKB14" s="48"/>
      <c r="HKC14" s="48"/>
      <c r="HKD14" s="48"/>
      <c r="HKE14" s="48"/>
      <c r="HKF14" s="48"/>
      <c r="HKG14" s="48"/>
      <c r="HKH14" s="48"/>
      <c r="HKI14" s="48"/>
      <c r="HKJ14" s="48"/>
      <c r="HKK14" s="48"/>
      <c r="HKL14" s="48"/>
      <c r="HKM14" s="48"/>
      <c r="HKN14" s="48"/>
      <c r="HKO14" s="48"/>
      <c r="HKP14" s="48"/>
      <c r="HKQ14" s="48"/>
      <c r="HKR14" s="48"/>
      <c r="HKS14" s="48"/>
      <c r="HKT14" s="48"/>
      <c r="HKU14" s="48"/>
      <c r="HKV14" s="48"/>
      <c r="HKW14" s="48"/>
      <c r="HKX14" s="48"/>
      <c r="HKY14" s="48"/>
      <c r="HKZ14" s="48"/>
      <c r="HLA14" s="48"/>
      <c r="HLB14" s="48"/>
      <c r="HLC14" s="48"/>
      <c r="HLD14" s="48"/>
      <c r="HLE14" s="48"/>
      <c r="HLF14" s="48"/>
      <c r="HLG14" s="48"/>
      <c r="HLH14" s="48"/>
      <c r="HLI14" s="48"/>
      <c r="HLJ14" s="48"/>
      <c r="HLK14" s="48"/>
      <c r="HLL14" s="48"/>
      <c r="HLM14" s="48"/>
      <c r="HLN14" s="48"/>
      <c r="HLO14" s="48"/>
      <c r="HLP14" s="48"/>
      <c r="HLQ14" s="48"/>
      <c r="HLR14" s="48"/>
      <c r="HLS14" s="48"/>
      <c r="HLT14" s="48"/>
      <c r="HLU14" s="48"/>
      <c r="HLV14" s="48"/>
      <c r="HLW14" s="48"/>
      <c r="HLX14" s="48"/>
      <c r="HLY14" s="48"/>
      <c r="HLZ14" s="48"/>
      <c r="HMA14" s="48"/>
      <c r="HMB14" s="48"/>
      <c r="HMC14" s="48"/>
      <c r="HMD14" s="48"/>
      <c r="HME14" s="48"/>
      <c r="HMF14" s="48"/>
      <c r="HMG14" s="48"/>
      <c r="HMH14" s="48"/>
      <c r="HMI14" s="48"/>
      <c r="HMJ14" s="48"/>
      <c r="HMK14" s="48"/>
      <c r="HML14" s="48"/>
      <c r="HMM14" s="48"/>
      <c r="HMN14" s="48"/>
      <c r="HMO14" s="48"/>
      <c r="HMP14" s="48"/>
      <c r="HMQ14" s="48"/>
      <c r="HMR14" s="48"/>
      <c r="HMS14" s="48"/>
      <c r="HMT14" s="48"/>
      <c r="HMU14" s="48"/>
      <c r="HMV14" s="48"/>
      <c r="HMW14" s="48"/>
      <c r="HMX14" s="48"/>
      <c r="HMY14" s="48"/>
      <c r="HMZ14" s="48"/>
      <c r="HNA14" s="48"/>
      <c r="HNB14" s="48"/>
      <c r="HNC14" s="48"/>
      <c r="HND14" s="48"/>
      <c r="HNE14" s="48"/>
      <c r="HNF14" s="48"/>
      <c r="HNG14" s="48"/>
      <c r="HNH14" s="48"/>
      <c r="HNI14" s="48"/>
      <c r="HNJ14" s="48"/>
      <c r="HNK14" s="48"/>
      <c r="HNL14" s="48"/>
      <c r="HNM14" s="48"/>
      <c r="HNN14" s="48"/>
      <c r="HNO14" s="48"/>
      <c r="HNP14" s="48"/>
      <c r="HNQ14" s="48"/>
      <c r="HNR14" s="48"/>
      <c r="HNS14" s="48"/>
      <c r="HNT14" s="48"/>
      <c r="HNU14" s="48"/>
      <c r="HNV14" s="48"/>
      <c r="HNW14" s="48"/>
      <c r="HNX14" s="48"/>
      <c r="HNY14" s="48"/>
      <c r="HNZ14" s="48"/>
      <c r="HOA14" s="48"/>
      <c r="HOB14" s="48"/>
      <c r="HOC14" s="48"/>
      <c r="HOD14" s="48"/>
      <c r="HOE14" s="48"/>
      <c r="HOF14" s="48"/>
      <c r="HOG14" s="48"/>
      <c r="HOH14" s="48"/>
      <c r="HOI14" s="48"/>
      <c r="HOJ14" s="48"/>
      <c r="HOK14" s="48"/>
      <c r="HOL14" s="48"/>
      <c r="HOM14" s="48"/>
      <c r="HON14" s="48"/>
      <c r="HOO14" s="48"/>
      <c r="HOP14" s="48"/>
      <c r="HOQ14" s="48"/>
      <c r="HOR14" s="48"/>
      <c r="HOS14" s="48"/>
      <c r="HOT14" s="48"/>
      <c r="HOU14" s="48"/>
      <c r="HOV14" s="48"/>
      <c r="HOW14" s="48"/>
      <c r="HOX14" s="48"/>
      <c r="HOY14" s="48"/>
      <c r="HOZ14" s="48"/>
      <c r="HPA14" s="48"/>
      <c r="HPB14" s="48"/>
      <c r="HPC14" s="48"/>
      <c r="HPD14" s="48"/>
      <c r="HPE14" s="48"/>
      <c r="HPF14" s="48"/>
      <c r="HPG14" s="48"/>
      <c r="HPH14" s="48"/>
      <c r="HPI14" s="48"/>
      <c r="HPJ14" s="48"/>
      <c r="HPK14" s="48"/>
      <c r="HPL14" s="48"/>
      <c r="HPM14" s="48"/>
      <c r="HPN14" s="48"/>
      <c r="HPO14" s="48"/>
      <c r="HPP14" s="48"/>
      <c r="HPQ14" s="48"/>
      <c r="HPR14" s="48"/>
      <c r="HPS14" s="48"/>
      <c r="HPT14" s="48"/>
      <c r="HPU14" s="48"/>
      <c r="HPV14" s="48"/>
      <c r="HPW14" s="48"/>
      <c r="HPX14" s="48"/>
      <c r="HPY14" s="48"/>
      <c r="HPZ14" s="48"/>
      <c r="HQA14" s="48"/>
      <c r="HQB14" s="48"/>
      <c r="HQC14" s="48"/>
      <c r="HQD14" s="48"/>
      <c r="HQE14" s="48"/>
      <c r="HQF14" s="48"/>
      <c r="HQG14" s="48"/>
      <c r="HQH14" s="48"/>
      <c r="HQI14" s="48"/>
      <c r="HQJ14" s="48"/>
      <c r="HQK14" s="48"/>
      <c r="HQL14" s="48"/>
      <c r="HQM14" s="48"/>
      <c r="HQN14" s="48"/>
      <c r="HQO14" s="48"/>
      <c r="HQP14" s="48"/>
      <c r="HQQ14" s="48"/>
      <c r="HQR14" s="48"/>
      <c r="HQS14" s="48"/>
      <c r="HQT14" s="48"/>
      <c r="HQU14" s="48"/>
      <c r="HQV14" s="48"/>
      <c r="HQW14" s="48"/>
      <c r="HQX14" s="48"/>
      <c r="HQY14" s="48"/>
      <c r="HQZ14" s="48"/>
      <c r="HRA14" s="48"/>
      <c r="HRB14" s="48"/>
      <c r="HRC14" s="48"/>
      <c r="HRD14" s="48"/>
      <c r="HRE14" s="48"/>
      <c r="HRF14" s="48"/>
      <c r="HRG14" s="48"/>
      <c r="HRH14" s="48"/>
      <c r="HRI14" s="48"/>
      <c r="HRJ14" s="48"/>
      <c r="HRK14" s="48"/>
      <c r="HRL14" s="48"/>
      <c r="HRM14" s="48"/>
      <c r="HRN14" s="48"/>
      <c r="HRO14" s="48"/>
      <c r="HRP14" s="48"/>
      <c r="HRQ14" s="48"/>
      <c r="HRR14" s="48"/>
      <c r="HRS14" s="48"/>
      <c r="HRT14" s="48"/>
      <c r="HRU14" s="48"/>
      <c r="HRV14" s="48"/>
      <c r="HRW14" s="48"/>
      <c r="HRX14" s="48"/>
      <c r="HRY14" s="48"/>
      <c r="HRZ14" s="48"/>
      <c r="HSA14" s="48"/>
      <c r="HSB14" s="48"/>
      <c r="HSC14" s="48"/>
      <c r="HSD14" s="48"/>
      <c r="HSE14" s="48"/>
      <c r="HSF14" s="48"/>
      <c r="HSG14" s="48"/>
      <c r="HSH14" s="48"/>
      <c r="HSI14" s="48"/>
      <c r="HSJ14" s="48"/>
      <c r="HSK14" s="48"/>
      <c r="HSL14" s="48"/>
      <c r="HSM14" s="48"/>
      <c r="HSN14" s="48"/>
      <c r="HSO14" s="48"/>
      <c r="HSP14" s="48"/>
      <c r="HSQ14" s="48"/>
      <c r="HSR14" s="48"/>
      <c r="HSS14" s="48"/>
      <c r="HST14" s="48"/>
      <c r="HSU14" s="48"/>
      <c r="HSV14" s="48"/>
      <c r="HSW14" s="48"/>
      <c r="HSX14" s="48"/>
      <c r="HSY14" s="48"/>
      <c r="HSZ14" s="48"/>
      <c r="HTA14" s="48"/>
      <c r="HTB14" s="48"/>
      <c r="HTC14" s="48"/>
      <c r="HTD14" s="48"/>
      <c r="HTE14" s="48"/>
      <c r="HTF14" s="48"/>
      <c r="HTG14" s="48"/>
      <c r="HTH14" s="48"/>
      <c r="HTI14" s="48"/>
      <c r="HTJ14" s="48"/>
      <c r="HTK14" s="48"/>
      <c r="HTL14" s="48"/>
      <c r="HTM14" s="48"/>
      <c r="HTN14" s="48"/>
      <c r="HTO14" s="48"/>
      <c r="HTP14" s="48"/>
      <c r="HTQ14" s="48"/>
      <c r="HTR14" s="48"/>
      <c r="HTS14" s="48"/>
      <c r="HTT14" s="48"/>
      <c r="HTU14" s="48"/>
      <c r="HTV14" s="48"/>
      <c r="HTW14" s="48"/>
      <c r="HTX14" s="48"/>
      <c r="HTY14" s="48"/>
      <c r="HTZ14" s="48"/>
      <c r="HUA14" s="48"/>
      <c r="HUB14" s="48"/>
      <c r="HUC14" s="48"/>
      <c r="HUD14" s="48"/>
      <c r="HUE14" s="48"/>
      <c r="HUF14" s="48"/>
      <c r="HUG14" s="48"/>
      <c r="HUH14" s="48"/>
      <c r="HUI14" s="48"/>
      <c r="HUJ14" s="48"/>
      <c r="HUK14" s="48"/>
      <c r="HUL14" s="48"/>
      <c r="HUM14" s="48"/>
      <c r="HUN14" s="48"/>
      <c r="HUO14" s="48"/>
      <c r="HUP14" s="48"/>
      <c r="HUQ14" s="48"/>
      <c r="HUR14" s="48"/>
      <c r="HUS14" s="48"/>
      <c r="HUT14" s="48"/>
      <c r="HUU14" s="48"/>
      <c r="HUV14" s="48"/>
      <c r="HUW14" s="48"/>
      <c r="HUX14" s="48"/>
      <c r="HUY14" s="48"/>
      <c r="HUZ14" s="48"/>
      <c r="HVA14" s="48"/>
      <c r="HVB14" s="48"/>
      <c r="HVC14" s="48"/>
      <c r="HVD14" s="48"/>
      <c r="HVE14" s="48"/>
      <c r="HVF14" s="48"/>
      <c r="HVG14" s="48"/>
      <c r="HVH14" s="48"/>
      <c r="HVI14" s="48"/>
      <c r="HVJ14" s="48"/>
      <c r="HVK14" s="48"/>
      <c r="HVL14" s="48"/>
      <c r="HVM14" s="48"/>
      <c r="HVN14" s="48"/>
      <c r="HVO14" s="48"/>
      <c r="HVP14" s="48"/>
      <c r="HVQ14" s="48"/>
      <c r="HVR14" s="48"/>
      <c r="HVS14" s="48"/>
      <c r="HVT14" s="48"/>
      <c r="HVU14" s="48"/>
      <c r="HVV14" s="48"/>
      <c r="HVW14" s="48"/>
      <c r="HVX14" s="48"/>
      <c r="HVY14" s="48"/>
      <c r="HVZ14" s="48"/>
      <c r="HWA14" s="48"/>
      <c r="HWB14" s="48"/>
      <c r="HWC14" s="48"/>
      <c r="HWD14" s="48"/>
      <c r="HWE14" s="48"/>
      <c r="HWF14" s="48"/>
      <c r="HWG14" s="48"/>
      <c r="HWH14" s="48"/>
      <c r="HWI14" s="48"/>
      <c r="HWJ14" s="48"/>
      <c r="HWK14" s="48"/>
      <c r="HWL14" s="48"/>
      <c r="HWM14" s="48"/>
      <c r="HWN14" s="48"/>
      <c r="HWO14" s="48"/>
      <c r="HWP14" s="48"/>
      <c r="HWQ14" s="48"/>
      <c r="HWR14" s="48"/>
      <c r="HWS14" s="48"/>
      <c r="HWT14" s="48"/>
      <c r="HWU14" s="48"/>
      <c r="HWV14" s="48"/>
      <c r="HWW14" s="48"/>
      <c r="HWX14" s="48"/>
      <c r="HWY14" s="48"/>
      <c r="HWZ14" s="48"/>
      <c r="HXA14" s="48"/>
      <c r="HXB14" s="48"/>
      <c r="HXC14" s="48"/>
      <c r="HXD14" s="48"/>
      <c r="HXE14" s="48"/>
      <c r="HXF14" s="48"/>
      <c r="HXG14" s="48"/>
      <c r="HXH14" s="48"/>
      <c r="HXI14" s="48"/>
      <c r="HXJ14" s="48"/>
      <c r="HXK14" s="48"/>
      <c r="HXL14" s="48"/>
      <c r="HXM14" s="48"/>
      <c r="HXN14" s="48"/>
      <c r="HXO14" s="48"/>
      <c r="HXP14" s="48"/>
      <c r="HXQ14" s="48"/>
      <c r="HXR14" s="48"/>
      <c r="HXS14" s="48"/>
      <c r="HXT14" s="48"/>
      <c r="HXU14" s="48"/>
      <c r="HXV14" s="48"/>
      <c r="HXW14" s="48"/>
      <c r="HXX14" s="48"/>
      <c r="HXY14" s="48"/>
      <c r="HXZ14" s="48"/>
      <c r="HYA14" s="48"/>
      <c r="HYB14" s="48"/>
      <c r="HYC14" s="48"/>
      <c r="HYD14" s="48"/>
      <c r="HYE14" s="48"/>
      <c r="HYF14" s="48"/>
      <c r="HYG14" s="48"/>
      <c r="HYH14" s="48"/>
      <c r="HYI14" s="48"/>
      <c r="HYJ14" s="48"/>
      <c r="HYK14" s="48"/>
      <c r="HYL14" s="48"/>
      <c r="HYM14" s="48"/>
      <c r="HYN14" s="48"/>
      <c r="HYO14" s="48"/>
      <c r="HYP14" s="48"/>
      <c r="HYQ14" s="48"/>
      <c r="HYR14" s="48"/>
      <c r="HYS14" s="48"/>
      <c r="HYT14" s="48"/>
      <c r="HYU14" s="48"/>
      <c r="HYV14" s="48"/>
      <c r="HYW14" s="48"/>
      <c r="HYX14" s="48"/>
      <c r="HYY14" s="48"/>
      <c r="HYZ14" s="48"/>
      <c r="HZA14" s="48"/>
      <c r="HZB14" s="48"/>
      <c r="HZC14" s="48"/>
      <c r="HZD14" s="48"/>
      <c r="HZE14" s="48"/>
      <c r="HZF14" s="48"/>
      <c r="HZG14" s="48"/>
      <c r="HZH14" s="48"/>
      <c r="HZI14" s="48"/>
      <c r="HZJ14" s="48"/>
      <c r="HZK14" s="48"/>
      <c r="HZL14" s="48"/>
      <c r="HZM14" s="48"/>
      <c r="HZN14" s="48"/>
      <c r="HZO14" s="48"/>
      <c r="HZP14" s="48"/>
      <c r="HZQ14" s="48"/>
      <c r="HZR14" s="48"/>
      <c r="HZS14" s="48"/>
      <c r="HZT14" s="48"/>
      <c r="HZU14" s="48"/>
      <c r="HZV14" s="48"/>
      <c r="HZW14" s="48"/>
      <c r="HZX14" s="48"/>
      <c r="HZY14" s="48"/>
      <c r="HZZ14" s="48"/>
      <c r="IAA14" s="48"/>
      <c r="IAB14" s="48"/>
      <c r="IAC14" s="48"/>
      <c r="IAD14" s="48"/>
      <c r="IAE14" s="48"/>
      <c r="IAF14" s="48"/>
      <c r="IAG14" s="48"/>
      <c r="IAH14" s="48"/>
      <c r="IAI14" s="48"/>
      <c r="IAJ14" s="48"/>
      <c r="IAK14" s="48"/>
      <c r="IAL14" s="48"/>
      <c r="IAM14" s="48"/>
      <c r="IAN14" s="48"/>
      <c r="IAO14" s="48"/>
      <c r="IAP14" s="48"/>
      <c r="IAQ14" s="48"/>
      <c r="IAR14" s="48"/>
      <c r="IAS14" s="48"/>
      <c r="IAT14" s="48"/>
      <c r="IAU14" s="48"/>
      <c r="IAV14" s="48"/>
      <c r="IAW14" s="48"/>
      <c r="IAX14" s="48"/>
      <c r="IAY14" s="48"/>
      <c r="IAZ14" s="48"/>
      <c r="IBA14" s="48"/>
      <c r="IBB14" s="48"/>
      <c r="IBC14" s="48"/>
      <c r="IBD14" s="48"/>
      <c r="IBE14" s="48"/>
      <c r="IBF14" s="48"/>
      <c r="IBG14" s="48"/>
      <c r="IBH14" s="48"/>
      <c r="IBI14" s="48"/>
      <c r="IBJ14" s="48"/>
      <c r="IBK14" s="48"/>
      <c r="IBL14" s="48"/>
      <c r="IBM14" s="48"/>
      <c r="IBN14" s="48"/>
      <c r="IBO14" s="48"/>
      <c r="IBP14" s="48"/>
      <c r="IBQ14" s="48"/>
      <c r="IBR14" s="48"/>
      <c r="IBS14" s="48"/>
      <c r="IBT14" s="48"/>
      <c r="IBU14" s="48"/>
      <c r="IBV14" s="48"/>
      <c r="IBW14" s="48"/>
      <c r="IBX14" s="48"/>
      <c r="IBY14" s="48"/>
      <c r="IBZ14" s="48"/>
      <c r="ICA14" s="48"/>
      <c r="ICB14" s="48"/>
      <c r="ICC14" s="48"/>
      <c r="ICD14" s="48"/>
      <c r="ICE14" s="48"/>
      <c r="ICF14" s="48"/>
      <c r="ICG14" s="48"/>
      <c r="ICH14" s="48"/>
      <c r="ICI14" s="48"/>
      <c r="ICJ14" s="48"/>
      <c r="ICK14" s="48"/>
      <c r="ICL14" s="48"/>
      <c r="ICM14" s="48"/>
      <c r="ICN14" s="48"/>
      <c r="ICO14" s="48"/>
      <c r="ICP14" s="48"/>
      <c r="ICQ14" s="48"/>
      <c r="ICR14" s="48"/>
      <c r="ICS14" s="48"/>
      <c r="ICT14" s="48"/>
      <c r="ICU14" s="48"/>
      <c r="ICV14" s="48"/>
      <c r="ICW14" s="48"/>
      <c r="ICX14" s="48"/>
      <c r="ICY14" s="48"/>
      <c r="ICZ14" s="48"/>
      <c r="IDA14" s="48"/>
      <c r="IDB14" s="48"/>
      <c r="IDC14" s="48"/>
      <c r="IDD14" s="48"/>
      <c r="IDE14" s="48"/>
      <c r="IDF14" s="48"/>
      <c r="IDG14" s="48"/>
      <c r="IDH14" s="48"/>
      <c r="IDI14" s="48"/>
      <c r="IDJ14" s="48"/>
      <c r="IDK14" s="48"/>
      <c r="IDL14" s="48"/>
      <c r="IDM14" s="48"/>
      <c r="IDN14" s="48"/>
      <c r="IDO14" s="48"/>
      <c r="IDP14" s="48"/>
      <c r="IDQ14" s="48"/>
      <c r="IDR14" s="48"/>
      <c r="IDS14" s="48"/>
      <c r="IDT14" s="48"/>
      <c r="IDU14" s="48"/>
      <c r="IDV14" s="48"/>
      <c r="IDW14" s="48"/>
      <c r="IDX14" s="48"/>
      <c r="IDY14" s="48"/>
      <c r="IDZ14" s="48"/>
      <c r="IEA14" s="48"/>
      <c r="IEB14" s="48"/>
      <c r="IEC14" s="48"/>
      <c r="IED14" s="48"/>
      <c r="IEE14" s="48"/>
      <c r="IEF14" s="48"/>
      <c r="IEG14" s="48"/>
      <c r="IEH14" s="48"/>
      <c r="IEI14" s="48"/>
      <c r="IEJ14" s="48"/>
      <c r="IEK14" s="48"/>
      <c r="IEL14" s="48"/>
      <c r="IEM14" s="48"/>
      <c r="IEN14" s="48"/>
      <c r="IEO14" s="48"/>
      <c r="IEP14" s="48"/>
      <c r="IEQ14" s="48"/>
      <c r="IER14" s="48"/>
      <c r="IES14" s="48"/>
      <c r="IET14" s="48"/>
      <c r="IEU14" s="48"/>
      <c r="IEV14" s="48"/>
      <c r="IEW14" s="48"/>
      <c r="IEX14" s="48"/>
      <c r="IEY14" s="48"/>
      <c r="IEZ14" s="48"/>
      <c r="IFA14" s="48"/>
      <c r="IFB14" s="48"/>
      <c r="IFC14" s="48"/>
      <c r="IFD14" s="48"/>
      <c r="IFE14" s="48"/>
      <c r="IFF14" s="48"/>
      <c r="IFG14" s="48"/>
      <c r="IFH14" s="48"/>
      <c r="IFI14" s="48"/>
      <c r="IFJ14" s="48"/>
      <c r="IFK14" s="48"/>
      <c r="IFL14" s="48"/>
      <c r="IFM14" s="48"/>
      <c r="IFN14" s="48"/>
      <c r="IFO14" s="48"/>
      <c r="IFP14" s="48"/>
      <c r="IFQ14" s="48"/>
      <c r="IFR14" s="48"/>
      <c r="IFS14" s="48"/>
      <c r="IFT14" s="48"/>
      <c r="IFU14" s="48"/>
      <c r="IFV14" s="48"/>
      <c r="IFW14" s="48"/>
      <c r="IFX14" s="48"/>
      <c r="IFY14" s="48"/>
      <c r="IFZ14" s="48"/>
      <c r="IGA14" s="48"/>
      <c r="IGB14" s="48"/>
      <c r="IGC14" s="48"/>
      <c r="IGD14" s="48"/>
      <c r="IGE14" s="48"/>
      <c r="IGF14" s="48"/>
      <c r="IGG14" s="48"/>
      <c r="IGH14" s="48"/>
      <c r="IGI14" s="48"/>
      <c r="IGJ14" s="48"/>
      <c r="IGK14" s="48"/>
      <c r="IGL14" s="48"/>
      <c r="IGM14" s="48"/>
      <c r="IGN14" s="48"/>
      <c r="IGO14" s="48"/>
      <c r="IGP14" s="48"/>
      <c r="IGQ14" s="48"/>
      <c r="IGR14" s="48"/>
      <c r="IGS14" s="48"/>
      <c r="IGT14" s="48"/>
      <c r="IGU14" s="48"/>
      <c r="IGV14" s="48"/>
      <c r="IGW14" s="48"/>
      <c r="IGX14" s="48"/>
      <c r="IGY14" s="48"/>
      <c r="IGZ14" s="48"/>
      <c r="IHA14" s="48"/>
      <c r="IHB14" s="48"/>
      <c r="IHC14" s="48"/>
      <c r="IHD14" s="48"/>
      <c r="IHE14" s="48"/>
      <c r="IHF14" s="48"/>
      <c r="IHG14" s="48"/>
      <c r="IHH14" s="48"/>
      <c r="IHI14" s="48"/>
      <c r="IHJ14" s="48"/>
      <c r="IHK14" s="48"/>
      <c r="IHL14" s="48"/>
      <c r="IHM14" s="48"/>
      <c r="IHN14" s="48"/>
      <c r="IHO14" s="48"/>
      <c r="IHP14" s="48"/>
      <c r="IHQ14" s="48"/>
      <c r="IHR14" s="48"/>
      <c r="IHS14" s="48"/>
      <c r="IHT14" s="48"/>
      <c r="IHU14" s="48"/>
      <c r="IHV14" s="48"/>
      <c r="IHW14" s="48"/>
      <c r="IHX14" s="48"/>
      <c r="IHY14" s="48"/>
      <c r="IHZ14" s="48"/>
      <c r="IIA14" s="48"/>
      <c r="IIB14" s="48"/>
      <c r="IIC14" s="48"/>
      <c r="IID14" s="48"/>
      <c r="IIE14" s="48"/>
      <c r="IIF14" s="48"/>
      <c r="IIG14" s="48"/>
      <c r="IIH14" s="48"/>
      <c r="III14" s="48"/>
      <c r="IIJ14" s="48"/>
      <c r="IIK14" s="48"/>
      <c r="IIL14" s="48"/>
      <c r="IIM14" s="48"/>
      <c r="IIN14" s="48"/>
      <c r="IIO14" s="48"/>
      <c r="IIP14" s="48"/>
      <c r="IIQ14" s="48"/>
      <c r="IIR14" s="48"/>
      <c r="IIS14" s="48"/>
      <c r="IIT14" s="48"/>
      <c r="IIU14" s="48"/>
      <c r="IIV14" s="48"/>
      <c r="IIW14" s="48"/>
      <c r="IIX14" s="48"/>
      <c r="IIY14" s="48"/>
      <c r="IIZ14" s="48"/>
      <c r="IJA14" s="48"/>
      <c r="IJB14" s="48"/>
      <c r="IJC14" s="48"/>
      <c r="IJD14" s="48"/>
      <c r="IJE14" s="48"/>
      <c r="IJF14" s="48"/>
      <c r="IJG14" s="48"/>
      <c r="IJH14" s="48"/>
      <c r="IJI14" s="48"/>
      <c r="IJJ14" s="48"/>
      <c r="IJK14" s="48"/>
      <c r="IJL14" s="48"/>
      <c r="IJM14" s="48"/>
      <c r="IJN14" s="48"/>
      <c r="IJO14" s="48"/>
      <c r="IJP14" s="48"/>
      <c r="IJQ14" s="48"/>
      <c r="IJR14" s="48"/>
      <c r="IJS14" s="48"/>
      <c r="IJT14" s="48"/>
      <c r="IJU14" s="48"/>
      <c r="IJV14" s="48"/>
      <c r="IJW14" s="48"/>
      <c r="IJX14" s="48"/>
      <c r="IJY14" s="48"/>
      <c r="IJZ14" s="48"/>
      <c r="IKA14" s="48"/>
      <c r="IKB14" s="48"/>
      <c r="IKC14" s="48"/>
      <c r="IKD14" s="48"/>
      <c r="IKE14" s="48"/>
      <c r="IKF14" s="48"/>
      <c r="IKG14" s="48"/>
      <c r="IKH14" s="48"/>
      <c r="IKI14" s="48"/>
      <c r="IKJ14" s="48"/>
      <c r="IKK14" s="48"/>
      <c r="IKL14" s="48"/>
      <c r="IKM14" s="48"/>
      <c r="IKN14" s="48"/>
      <c r="IKO14" s="48"/>
      <c r="IKP14" s="48"/>
      <c r="IKQ14" s="48"/>
      <c r="IKR14" s="48"/>
      <c r="IKS14" s="48"/>
      <c r="IKT14" s="48"/>
      <c r="IKU14" s="48"/>
      <c r="IKV14" s="48"/>
      <c r="IKW14" s="48"/>
      <c r="IKX14" s="48"/>
      <c r="IKY14" s="48"/>
      <c r="IKZ14" s="48"/>
      <c r="ILA14" s="48"/>
      <c r="ILB14" s="48"/>
      <c r="ILC14" s="48"/>
      <c r="ILD14" s="48"/>
      <c r="ILE14" s="48"/>
      <c r="ILF14" s="48"/>
      <c r="ILG14" s="48"/>
      <c r="ILH14" s="48"/>
      <c r="ILI14" s="48"/>
      <c r="ILJ14" s="48"/>
      <c r="ILK14" s="48"/>
      <c r="ILL14" s="48"/>
      <c r="ILM14" s="48"/>
      <c r="ILN14" s="48"/>
      <c r="ILO14" s="48"/>
      <c r="ILP14" s="48"/>
      <c r="ILQ14" s="48"/>
      <c r="ILR14" s="48"/>
      <c r="ILS14" s="48"/>
      <c r="ILT14" s="48"/>
      <c r="ILU14" s="48"/>
      <c r="ILV14" s="48"/>
      <c r="ILW14" s="48"/>
      <c r="ILX14" s="48"/>
      <c r="ILY14" s="48"/>
      <c r="ILZ14" s="48"/>
      <c r="IMA14" s="48"/>
      <c r="IMB14" s="48"/>
      <c r="IMC14" s="48"/>
      <c r="IMD14" s="48"/>
      <c r="IME14" s="48"/>
      <c r="IMF14" s="48"/>
      <c r="IMG14" s="48"/>
      <c r="IMH14" s="48"/>
      <c r="IMI14" s="48"/>
      <c r="IMJ14" s="48"/>
      <c r="IMK14" s="48"/>
      <c r="IML14" s="48"/>
      <c r="IMM14" s="48"/>
      <c r="IMN14" s="48"/>
      <c r="IMO14" s="48"/>
      <c r="IMP14" s="48"/>
      <c r="IMQ14" s="48"/>
      <c r="IMR14" s="48"/>
      <c r="IMS14" s="48"/>
      <c r="IMT14" s="48"/>
      <c r="IMU14" s="48"/>
      <c r="IMV14" s="48"/>
      <c r="IMW14" s="48"/>
      <c r="IMX14" s="48"/>
      <c r="IMY14" s="48"/>
      <c r="IMZ14" s="48"/>
      <c r="INA14" s="48"/>
      <c r="INB14" s="48"/>
      <c r="INC14" s="48"/>
      <c r="IND14" s="48"/>
      <c r="INE14" s="48"/>
      <c r="INF14" s="48"/>
      <c r="ING14" s="48"/>
      <c r="INH14" s="48"/>
      <c r="INI14" s="48"/>
      <c r="INJ14" s="48"/>
      <c r="INK14" s="48"/>
      <c r="INL14" s="48"/>
      <c r="INM14" s="48"/>
      <c r="INN14" s="48"/>
      <c r="INO14" s="48"/>
      <c r="INP14" s="48"/>
      <c r="INQ14" s="48"/>
      <c r="INR14" s="48"/>
      <c r="INS14" s="48"/>
      <c r="INT14" s="48"/>
      <c r="INU14" s="48"/>
      <c r="INV14" s="48"/>
      <c r="INW14" s="48"/>
      <c r="INX14" s="48"/>
      <c r="INY14" s="48"/>
      <c r="INZ14" s="48"/>
      <c r="IOA14" s="48"/>
      <c r="IOB14" s="48"/>
      <c r="IOC14" s="48"/>
      <c r="IOD14" s="48"/>
      <c r="IOE14" s="48"/>
      <c r="IOF14" s="48"/>
      <c r="IOG14" s="48"/>
      <c r="IOH14" s="48"/>
      <c r="IOI14" s="48"/>
      <c r="IOJ14" s="48"/>
      <c r="IOK14" s="48"/>
      <c r="IOL14" s="48"/>
      <c r="IOM14" s="48"/>
      <c r="ION14" s="48"/>
      <c r="IOO14" s="48"/>
      <c r="IOP14" s="48"/>
      <c r="IOQ14" s="48"/>
      <c r="IOR14" s="48"/>
      <c r="IOS14" s="48"/>
      <c r="IOT14" s="48"/>
      <c r="IOU14" s="48"/>
      <c r="IOV14" s="48"/>
      <c r="IOW14" s="48"/>
      <c r="IOX14" s="48"/>
      <c r="IOY14" s="48"/>
      <c r="IOZ14" s="48"/>
      <c r="IPA14" s="48"/>
      <c r="IPB14" s="48"/>
      <c r="IPC14" s="48"/>
      <c r="IPD14" s="48"/>
      <c r="IPE14" s="48"/>
      <c r="IPF14" s="48"/>
      <c r="IPG14" s="48"/>
      <c r="IPH14" s="48"/>
      <c r="IPI14" s="48"/>
      <c r="IPJ14" s="48"/>
      <c r="IPK14" s="48"/>
      <c r="IPL14" s="48"/>
      <c r="IPM14" s="48"/>
      <c r="IPN14" s="48"/>
      <c r="IPO14" s="48"/>
      <c r="IPP14" s="48"/>
      <c r="IPQ14" s="48"/>
      <c r="IPR14" s="48"/>
      <c r="IPS14" s="48"/>
      <c r="IPT14" s="48"/>
      <c r="IPU14" s="48"/>
      <c r="IPV14" s="48"/>
      <c r="IPW14" s="48"/>
      <c r="IPX14" s="48"/>
      <c r="IPY14" s="48"/>
      <c r="IPZ14" s="48"/>
      <c r="IQA14" s="48"/>
      <c r="IQB14" s="48"/>
      <c r="IQC14" s="48"/>
      <c r="IQD14" s="48"/>
      <c r="IQE14" s="48"/>
      <c r="IQF14" s="48"/>
      <c r="IQG14" s="48"/>
      <c r="IQH14" s="48"/>
      <c r="IQI14" s="48"/>
      <c r="IQJ14" s="48"/>
      <c r="IQK14" s="48"/>
      <c r="IQL14" s="48"/>
      <c r="IQM14" s="48"/>
      <c r="IQN14" s="48"/>
      <c r="IQO14" s="48"/>
      <c r="IQP14" s="48"/>
      <c r="IQQ14" s="48"/>
      <c r="IQR14" s="48"/>
      <c r="IQS14" s="48"/>
      <c r="IQT14" s="48"/>
      <c r="IQU14" s="48"/>
      <c r="IQV14" s="48"/>
      <c r="IQW14" s="48"/>
      <c r="IQX14" s="48"/>
      <c r="IQY14" s="48"/>
      <c r="IQZ14" s="48"/>
      <c r="IRA14" s="48"/>
      <c r="IRB14" s="48"/>
      <c r="IRC14" s="48"/>
      <c r="IRD14" s="48"/>
      <c r="IRE14" s="48"/>
      <c r="IRF14" s="48"/>
      <c r="IRG14" s="48"/>
      <c r="IRH14" s="48"/>
      <c r="IRI14" s="48"/>
      <c r="IRJ14" s="48"/>
      <c r="IRK14" s="48"/>
      <c r="IRL14" s="48"/>
      <c r="IRM14" s="48"/>
      <c r="IRN14" s="48"/>
      <c r="IRO14" s="48"/>
      <c r="IRP14" s="48"/>
      <c r="IRQ14" s="48"/>
      <c r="IRR14" s="48"/>
      <c r="IRS14" s="48"/>
      <c r="IRT14" s="48"/>
      <c r="IRU14" s="48"/>
      <c r="IRV14" s="48"/>
      <c r="IRW14" s="48"/>
      <c r="IRX14" s="48"/>
      <c r="IRY14" s="48"/>
      <c r="IRZ14" s="48"/>
      <c r="ISA14" s="48"/>
      <c r="ISB14" s="48"/>
      <c r="ISC14" s="48"/>
      <c r="ISD14" s="48"/>
      <c r="ISE14" s="48"/>
      <c r="ISF14" s="48"/>
      <c r="ISG14" s="48"/>
      <c r="ISH14" s="48"/>
      <c r="ISI14" s="48"/>
      <c r="ISJ14" s="48"/>
      <c r="ISK14" s="48"/>
      <c r="ISL14" s="48"/>
      <c r="ISM14" s="48"/>
      <c r="ISN14" s="48"/>
      <c r="ISO14" s="48"/>
      <c r="ISP14" s="48"/>
      <c r="ISQ14" s="48"/>
      <c r="ISR14" s="48"/>
      <c r="ISS14" s="48"/>
      <c r="IST14" s="48"/>
      <c r="ISU14" s="48"/>
      <c r="ISV14" s="48"/>
      <c r="ISW14" s="48"/>
      <c r="ISX14" s="48"/>
      <c r="ISY14" s="48"/>
      <c r="ISZ14" s="48"/>
      <c r="ITA14" s="48"/>
      <c r="ITB14" s="48"/>
      <c r="ITC14" s="48"/>
      <c r="ITD14" s="48"/>
      <c r="ITE14" s="48"/>
      <c r="ITF14" s="48"/>
      <c r="ITG14" s="48"/>
      <c r="ITH14" s="48"/>
      <c r="ITI14" s="48"/>
      <c r="ITJ14" s="48"/>
      <c r="ITK14" s="48"/>
      <c r="ITL14" s="48"/>
      <c r="ITM14" s="48"/>
      <c r="ITN14" s="48"/>
      <c r="ITO14" s="48"/>
      <c r="ITP14" s="48"/>
      <c r="ITQ14" s="48"/>
      <c r="ITR14" s="48"/>
      <c r="ITS14" s="48"/>
      <c r="ITT14" s="48"/>
      <c r="ITU14" s="48"/>
      <c r="ITV14" s="48"/>
      <c r="ITW14" s="48"/>
      <c r="ITX14" s="48"/>
      <c r="ITY14" s="48"/>
      <c r="ITZ14" s="48"/>
      <c r="IUA14" s="48"/>
      <c r="IUB14" s="48"/>
      <c r="IUC14" s="48"/>
      <c r="IUD14" s="48"/>
      <c r="IUE14" s="48"/>
      <c r="IUF14" s="48"/>
      <c r="IUG14" s="48"/>
      <c r="IUH14" s="48"/>
      <c r="IUI14" s="48"/>
      <c r="IUJ14" s="48"/>
      <c r="IUK14" s="48"/>
      <c r="IUL14" s="48"/>
      <c r="IUM14" s="48"/>
      <c r="IUN14" s="48"/>
      <c r="IUO14" s="48"/>
      <c r="IUP14" s="48"/>
      <c r="IUQ14" s="48"/>
      <c r="IUR14" s="48"/>
      <c r="IUS14" s="48"/>
      <c r="IUT14" s="48"/>
      <c r="IUU14" s="48"/>
      <c r="IUV14" s="48"/>
      <c r="IUW14" s="48"/>
      <c r="IUX14" s="48"/>
      <c r="IUY14" s="48"/>
      <c r="IUZ14" s="48"/>
      <c r="IVA14" s="48"/>
      <c r="IVB14" s="48"/>
      <c r="IVC14" s="48"/>
      <c r="IVD14" s="48"/>
      <c r="IVE14" s="48"/>
      <c r="IVF14" s="48"/>
      <c r="IVG14" s="48"/>
      <c r="IVH14" s="48"/>
      <c r="IVI14" s="48"/>
      <c r="IVJ14" s="48"/>
      <c r="IVK14" s="48"/>
      <c r="IVL14" s="48"/>
      <c r="IVM14" s="48"/>
      <c r="IVN14" s="48"/>
      <c r="IVO14" s="48"/>
      <c r="IVP14" s="48"/>
      <c r="IVQ14" s="48"/>
      <c r="IVR14" s="48"/>
      <c r="IVS14" s="48"/>
      <c r="IVT14" s="48"/>
      <c r="IVU14" s="48"/>
      <c r="IVV14" s="48"/>
      <c r="IVW14" s="48"/>
      <c r="IVX14" s="48"/>
      <c r="IVY14" s="48"/>
      <c r="IVZ14" s="48"/>
      <c r="IWA14" s="48"/>
      <c r="IWB14" s="48"/>
      <c r="IWC14" s="48"/>
      <c r="IWD14" s="48"/>
      <c r="IWE14" s="48"/>
      <c r="IWF14" s="48"/>
      <c r="IWG14" s="48"/>
      <c r="IWH14" s="48"/>
      <c r="IWI14" s="48"/>
      <c r="IWJ14" s="48"/>
      <c r="IWK14" s="48"/>
      <c r="IWL14" s="48"/>
      <c r="IWM14" s="48"/>
      <c r="IWN14" s="48"/>
      <c r="IWO14" s="48"/>
      <c r="IWP14" s="48"/>
      <c r="IWQ14" s="48"/>
      <c r="IWR14" s="48"/>
      <c r="IWS14" s="48"/>
      <c r="IWT14" s="48"/>
      <c r="IWU14" s="48"/>
      <c r="IWV14" s="48"/>
      <c r="IWW14" s="48"/>
      <c r="IWX14" s="48"/>
      <c r="IWY14" s="48"/>
      <c r="IWZ14" s="48"/>
      <c r="IXA14" s="48"/>
      <c r="IXB14" s="48"/>
      <c r="IXC14" s="48"/>
      <c r="IXD14" s="48"/>
      <c r="IXE14" s="48"/>
      <c r="IXF14" s="48"/>
      <c r="IXG14" s="48"/>
      <c r="IXH14" s="48"/>
      <c r="IXI14" s="48"/>
      <c r="IXJ14" s="48"/>
      <c r="IXK14" s="48"/>
      <c r="IXL14" s="48"/>
      <c r="IXM14" s="48"/>
      <c r="IXN14" s="48"/>
      <c r="IXO14" s="48"/>
      <c r="IXP14" s="48"/>
      <c r="IXQ14" s="48"/>
      <c r="IXR14" s="48"/>
      <c r="IXS14" s="48"/>
      <c r="IXT14" s="48"/>
      <c r="IXU14" s="48"/>
      <c r="IXV14" s="48"/>
      <c r="IXW14" s="48"/>
      <c r="IXX14" s="48"/>
      <c r="IXY14" s="48"/>
      <c r="IXZ14" s="48"/>
      <c r="IYA14" s="48"/>
      <c r="IYB14" s="48"/>
      <c r="IYC14" s="48"/>
      <c r="IYD14" s="48"/>
      <c r="IYE14" s="48"/>
      <c r="IYF14" s="48"/>
      <c r="IYG14" s="48"/>
      <c r="IYH14" s="48"/>
      <c r="IYI14" s="48"/>
      <c r="IYJ14" s="48"/>
      <c r="IYK14" s="48"/>
      <c r="IYL14" s="48"/>
      <c r="IYM14" s="48"/>
      <c r="IYN14" s="48"/>
      <c r="IYO14" s="48"/>
      <c r="IYP14" s="48"/>
      <c r="IYQ14" s="48"/>
      <c r="IYR14" s="48"/>
      <c r="IYS14" s="48"/>
      <c r="IYT14" s="48"/>
      <c r="IYU14" s="48"/>
      <c r="IYV14" s="48"/>
      <c r="IYW14" s="48"/>
      <c r="IYX14" s="48"/>
      <c r="IYY14" s="48"/>
      <c r="IYZ14" s="48"/>
      <c r="IZA14" s="48"/>
      <c r="IZB14" s="48"/>
      <c r="IZC14" s="48"/>
      <c r="IZD14" s="48"/>
      <c r="IZE14" s="48"/>
      <c r="IZF14" s="48"/>
      <c r="IZG14" s="48"/>
      <c r="IZH14" s="48"/>
      <c r="IZI14" s="48"/>
      <c r="IZJ14" s="48"/>
      <c r="IZK14" s="48"/>
      <c r="IZL14" s="48"/>
      <c r="IZM14" s="48"/>
      <c r="IZN14" s="48"/>
      <c r="IZO14" s="48"/>
      <c r="IZP14" s="48"/>
      <c r="IZQ14" s="48"/>
      <c r="IZR14" s="48"/>
      <c r="IZS14" s="48"/>
      <c r="IZT14" s="48"/>
      <c r="IZU14" s="48"/>
      <c r="IZV14" s="48"/>
      <c r="IZW14" s="48"/>
      <c r="IZX14" s="48"/>
      <c r="IZY14" s="48"/>
      <c r="IZZ14" s="48"/>
      <c r="JAA14" s="48"/>
      <c r="JAB14" s="48"/>
      <c r="JAC14" s="48"/>
      <c r="JAD14" s="48"/>
      <c r="JAE14" s="48"/>
      <c r="JAF14" s="48"/>
      <c r="JAG14" s="48"/>
      <c r="JAH14" s="48"/>
      <c r="JAI14" s="48"/>
      <c r="JAJ14" s="48"/>
      <c r="JAK14" s="48"/>
      <c r="JAL14" s="48"/>
      <c r="JAM14" s="48"/>
      <c r="JAN14" s="48"/>
      <c r="JAO14" s="48"/>
      <c r="JAP14" s="48"/>
      <c r="JAQ14" s="48"/>
      <c r="JAR14" s="48"/>
      <c r="JAS14" s="48"/>
      <c r="JAT14" s="48"/>
      <c r="JAU14" s="48"/>
      <c r="JAV14" s="48"/>
      <c r="JAW14" s="48"/>
      <c r="JAX14" s="48"/>
      <c r="JAY14" s="48"/>
      <c r="JAZ14" s="48"/>
      <c r="JBA14" s="48"/>
      <c r="JBB14" s="48"/>
      <c r="JBC14" s="48"/>
      <c r="JBD14" s="48"/>
      <c r="JBE14" s="48"/>
      <c r="JBF14" s="48"/>
      <c r="JBG14" s="48"/>
      <c r="JBH14" s="48"/>
      <c r="JBI14" s="48"/>
      <c r="JBJ14" s="48"/>
      <c r="JBK14" s="48"/>
      <c r="JBL14" s="48"/>
      <c r="JBM14" s="48"/>
      <c r="JBN14" s="48"/>
      <c r="JBO14" s="48"/>
      <c r="JBP14" s="48"/>
      <c r="JBQ14" s="48"/>
      <c r="JBR14" s="48"/>
      <c r="JBS14" s="48"/>
      <c r="JBT14" s="48"/>
      <c r="JBU14" s="48"/>
      <c r="JBV14" s="48"/>
      <c r="JBW14" s="48"/>
      <c r="JBX14" s="48"/>
      <c r="JBY14" s="48"/>
      <c r="JBZ14" s="48"/>
      <c r="JCA14" s="48"/>
      <c r="JCB14" s="48"/>
      <c r="JCC14" s="48"/>
      <c r="JCD14" s="48"/>
      <c r="JCE14" s="48"/>
      <c r="JCF14" s="48"/>
      <c r="JCG14" s="48"/>
      <c r="JCH14" s="48"/>
      <c r="JCI14" s="48"/>
      <c r="JCJ14" s="48"/>
      <c r="JCK14" s="48"/>
      <c r="JCL14" s="48"/>
      <c r="JCM14" s="48"/>
      <c r="JCN14" s="48"/>
      <c r="JCO14" s="48"/>
      <c r="JCP14" s="48"/>
      <c r="JCQ14" s="48"/>
      <c r="JCR14" s="48"/>
      <c r="JCS14" s="48"/>
      <c r="JCT14" s="48"/>
      <c r="JCU14" s="48"/>
      <c r="JCV14" s="48"/>
      <c r="JCW14" s="48"/>
      <c r="JCX14" s="48"/>
      <c r="JCY14" s="48"/>
      <c r="JCZ14" s="48"/>
      <c r="JDA14" s="48"/>
      <c r="JDB14" s="48"/>
      <c r="JDC14" s="48"/>
      <c r="JDD14" s="48"/>
      <c r="JDE14" s="48"/>
      <c r="JDF14" s="48"/>
      <c r="JDG14" s="48"/>
      <c r="JDH14" s="48"/>
      <c r="JDI14" s="48"/>
      <c r="JDJ14" s="48"/>
      <c r="JDK14" s="48"/>
      <c r="JDL14" s="48"/>
      <c r="JDM14" s="48"/>
      <c r="JDN14" s="48"/>
      <c r="JDO14" s="48"/>
      <c r="JDP14" s="48"/>
      <c r="JDQ14" s="48"/>
      <c r="JDR14" s="48"/>
      <c r="JDS14" s="48"/>
      <c r="JDT14" s="48"/>
      <c r="JDU14" s="48"/>
      <c r="JDV14" s="48"/>
      <c r="JDW14" s="48"/>
      <c r="JDX14" s="48"/>
      <c r="JDY14" s="48"/>
      <c r="JDZ14" s="48"/>
      <c r="JEA14" s="48"/>
      <c r="JEB14" s="48"/>
      <c r="JEC14" s="48"/>
      <c r="JED14" s="48"/>
      <c r="JEE14" s="48"/>
      <c r="JEF14" s="48"/>
      <c r="JEG14" s="48"/>
      <c r="JEH14" s="48"/>
      <c r="JEI14" s="48"/>
      <c r="JEJ14" s="48"/>
      <c r="JEK14" s="48"/>
      <c r="JEL14" s="48"/>
      <c r="JEM14" s="48"/>
      <c r="JEN14" s="48"/>
      <c r="JEO14" s="48"/>
      <c r="JEP14" s="48"/>
      <c r="JEQ14" s="48"/>
      <c r="JER14" s="48"/>
      <c r="JES14" s="48"/>
      <c r="JET14" s="48"/>
      <c r="JEU14" s="48"/>
      <c r="JEV14" s="48"/>
      <c r="JEW14" s="48"/>
      <c r="JEX14" s="48"/>
      <c r="JEY14" s="48"/>
      <c r="JEZ14" s="48"/>
      <c r="JFA14" s="48"/>
      <c r="JFB14" s="48"/>
      <c r="JFC14" s="48"/>
      <c r="JFD14" s="48"/>
      <c r="JFE14" s="48"/>
      <c r="JFF14" s="48"/>
      <c r="JFG14" s="48"/>
      <c r="JFH14" s="48"/>
      <c r="JFI14" s="48"/>
      <c r="JFJ14" s="48"/>
      <c r="JFK14" s="48"/>
      <c r="JFL14" s="48"/>
      <c r="JFM14" s="48"/>
      <c r="JFN14" s="48"/>
      <c r="JFO14" s="48"/>
      <c r="JFP14" s="48"/>
      <c r="JFQ14" s="48"/>
      <c r="JFR14" s="48"/>
      <c r="JFS14" s="48"/>
      <c r="JFT14" s="48"/>
      <c r="JFU14" s="48"/>
      <c r="JFV14" s="48"/>
      <c r="JFW14" s="48"/>
      <c r="JFX14" s="48"/>
      <c r="JFY14" s="48"/>
      <c r="JFZ14" s="48"/>
      <c r="JGA14" s="48"/>
      <c r="JGB14" s="48"/>
      <c r="JGC14" s="48"/>
      <c r="JGD14" s="48"/>
      <c r="JGE14" s="48"/>
      <c r="JGF14" s="48"/>
      <c r="JGG14" s="48"/>
      <c r="JGH14" s="48"/>
      <c r="JGI14" s="48"/>
      <c r="JGJ14" s="48"/>
      <c r="JGK14" s="48"/>
      <c r="JGL14" s="48"/>
      <c r="JGM14" s="48"/>
      <c r="JGN14" s="48"/>
      <c r="JGO14" s="48"/>
      <c r="JGP14" s="48"/>
      <c r="JGQ14" s="48"/>
      <c r="JGR14" s="48"/>
      <c r="JGS14" s="48"/>
      <c r="JGT14" s="48"/>
      <c r="JGU14" s="48"/>
      <c r="JGV14" s="48"/>
      <c r="JGW14" s="48"/>
      <c r="JGX14" s="48"/>
      <c r="JGY14" s="48"/>
      <c r="JGZ14" s="48"/>
      <c r="JHA14" s="48"/>
      <c r="JHB14" s="48"/>
      <c r="JHC14" s="48"/>
      <c r="JHD14" s="48"/>
      <c r="JHE14" s="48"/>
      <c r="JHF14" s="48"/>
      <c r="JHG14" s="48"/>
      <c r="JHH14" s="48"/>
      <c r="JHI14" s="48"/>
      <c r="JHJ14" s="48"/>
      <c r="JHK14" s="48"/>
      <c r="JHL14" s="48"/>
      <c r="JHM14" s="48"/>
      <c r="JHN14" s="48"/>
      <c r="JHO14" s="48"/>
      <c r="JHP14" s="48"/>
      <c r="JHQ14" s="48"/>
      <c r="JHR14" s="48"/>
      <c r="JHS14" s="48"/>
      <c r="JHT14" s="48"/>
      <c r="JHU14" s="48"/>
      <c r="JHV14" s="48"/>
      <c r="JHW14" s="48"/>
      <c r="JHX14" s="48"/>
      <c r="JHY14" s="48"/>
      <c r="JHZ14" s="48"/>
      <c r="JIA14" s="48"/>
      <c r="JIB14" s="48"/>
      <c r="JIC14" s="48"/>
      <c r="JID14" s="48"/>
      <c r="JIE14" s="48"/>
      <c r="JIF14" s="48"/>
      <c r="JIG14" s="48"/>
      <c r="JIH14" s="48"/>
      <c r="JII14" s="48"/>
      <c r="JIJ14" s="48"/>
      <c r="JIK14" s="48"/>
      <c r="JIL14" s="48"/>
      <c r="JIM14" s="48"/>
      <c r="JIN14" s="48"/>
      <c r="JIO14" s="48"/>
      <c r="JIP14" s="48"/>
      <c r="JIQ14" s="48"/>
      <c r="JIR14" s="48"/>
      <c r="JIS14" s="48"/>
      <c r="JIT14" s="48"/>
      <c r="JIU14" s="48"/>
      <c r="JIV14" s="48"/>
      <c r="JIW14" s="48"/>
      <c r="JIX14" s="48"/>
      <c r="JIY14" s="48"/>
      <c r="JIZ14" s="48"/>
      <c r="JJA14" s="48"/>
      <c r="JJB14" s="48"/>
      <c r="JJC14" s="48"/>
      <c r="JJD14" s="48"/>
      <c r="JJE14" s="48"/>
      <c r="JJF14" s="48"/>
      <c r="JJG14" s="48"/>
      <c r="JJH14" s="48"/>
      <c r="JJI14" s="48"/>
      <c r="JJJ14" s="48"/>
      <c r="JJK14" s="48"/>
      <c r="JJL14" s="48"/>
      <c r="JJM14" s="48"/>
      <c r="JJN14" s="48"/>
      <c r="JJO14" s="48"/>
      <c r="JJP14" s="48"/>
      <c r="JJQ14" s="48"/>
      <c r="JJR14" s="48"/>
      <c r="JJS14" s="48"/>
      <c r="JJT14" s="48"/>
      <c r="JJU14" s="48"/>
      <c r="JJV14" s="48"/>
      <c r="JJW14" s="48"/>
      <c r="JJX14" s="48"/>
      <c r="JJY14" s="48"/>
      <c r="JJZ14" s="48"/>
      <c r="JKA14" s="48"/>
      <c r="JKB14" s="48"/>
      <c r="JKC14" s="48"/>
      <c r="JKD14" s="48"/>
      <c r="JKE14" s="48"/>
      <c r="JKF14" s="48"/>
      <c r="JKG14" s="48"/>
      <c r="JKH14" s="48"/>
      <c r="JKI14" s="48"/>
      <c r="JKJ14" s="48"/>
      <c r="JKK14" s="48"/>
      <c r="JKL14" s="48"/>
      <c r="JKM14" s="48"/>
      <c r="JKN14" s="48"/>
      <c r="JKO14" s="48"/>
      <c r="JKP14" s="48"/>
      <c r="JKQ14" s="48"/>
      <c r="JKR14" s="48"/>
      <c r="JKS14" s="48"/>
      <c r="JKT14" s="48"/>
      <c r="JKU14" s="48"/>
      <c r="JKV14" s="48"/>
      <c r="JKW14" s="48"/>
      <c r="JKX14" s="48"/>
      <c r="JKY14" s="48"/>
      <c r="JKZ14" s="48"/>
      <c r="JLA14" s="48"/>
      <c r="JLB14" s="48"/>
      <c r="JLC14" s="48"/>
      <c r="JLD14" s="48"/>
      <c r="JLE14" s="48"/>
      <c r="JLF14" s="48"/>
      <c r="JLG14" s="48"/>
      <c r="JLH14" s="48"/>
      <c r="JLI14" s="48"/>
      <c r="JLJ14" s="48"/>
      <c r="JLK14" s="48"/>
      <c r="JLL14" s="48"/>
      <c r="JLM14" s="48"/>
      <c r="JLN14" s="48"/>
      <c r="JLO14" s="48"/>
      <c r="JLP14" s="48"/>
      <c r="JLQ14" s="48"/>
      <c r="JLR14" s="48"/>
      <c r="JLS14" s="48"/>
      <c r="JLT14" s="48"/>
      <c r="JLU14" s="48"/>
      <c r="JLV14" s="48"/>
      <c r="JLW14" s="48"/>
      <c r="JLX14" s="48"/>
      <c r="JLY14" s="48"/>
      <c r="JLZ14" s="48"/>
      <c r="JMA14" s="48"/>
      <c r="JMB14" s="48"/>
      <c r="JMC14" s="48"/>
      <c r="JMD14" s="48"/>
      <c r="JME14" s="48"/>
      <c r="JMF14" s="48"/>
      <c r="JMG14" s="48"/>
      <c r="JMH14" s="48"/>
      <c r="JMI14" s="48"/>
      <c r="JMJ14" s="48"/>
      <c r="JMK14" s="48"/>
      <c r="JML14" s="48"/>
      <c r="JMM14" s="48"/>
      <c r="JMN14" s="48"/>
      <c r="JMO14" s="48"/>
      <c r="JMP14" s="48"/>
      <c r="JMQ14" s="48"/>
      <c r="JMR14" s="48"/>
      <c r="JMS14" s="48"/>
      <c r="JMT14" s="48"/>
      <c r="JMU14" s="48"/>
      <c r="JMV14" s="48"/>
      <c r="JMW14" s="48"/>
      <c r="JMX14" s="48"/>
      <c r="JMY14" s="48"/>
      <c r="JMZ14" s="48"/>
      <c r="JNA14" s="48"/>
      <c r="JNB14" s="48"/>
      <c r="JNC14" s="48"/>
      <c r="JND14" s="48"/>
      <c r="JNE14" s="48"/>
      <c r="JNF14" s="48"/>
      <c r="JNG14" s="48"/>
      <c r="JNH14" s="48"/>
      <c r="JNI14" s="48"/>
      <c r="JNJ14" s="48"/>
      <c r="JNK14" s="48"/>
      <c r="JNL14" s="48"/>
      <c r="JNM14" s="48"/>
      <c r="JNN14" s="48"/>
      <c r="JNO14" s="48"/>
      <c r="JNP14" s="48"/>
      <c r="JNQ14" s="48"/>
      <c r="JNR14" s="48"/>
      <c r="JNS14" s="48"/>
      <c r="JNT14" s="48"/>
      <c r="JNU14" s="48"/>
      <c r="JNV14" s="48"/>
      <c r="JNW14" s="48"/>
      <c r="JNX14" s="48"/>
      <c r="JNY14" s="48"/>
      <c r="JNZ14" s="48"/>
      <c r="JOA14" s="48"/>
      <c r="JOB14" s="48"/>
      <c r="JOC14" s="48"/>
      <c r="JOD14" s="48"/>
      <c r="JOE14" s="48"/>
      <c r="JOF14" s="48"/>
      <c r="JOG14" s="48"/>
      <c r="JOH14" s="48"/>
      <c r="JOI14" s="48"/>
      <c r="JOJ14" s="48"/>
      <c r="JOK14" s="48"/>
      <c r="JOL14" s="48"/>
      <c r="JOM14" s="48"/>
      <c r="JON14" s="48"/>
      <c r="JOO14" s="48"/>
      <c r="JOP14" s="48"/>
      <c r="JOQ14" s="48"/>
      <c r="JOR14" s="48"/>
      <c r="JOS14" s="48"/>
      <c r="JOT14" s="48"/>
      <c r="JOU14" s="48"/>
      <c r="JOV14" s="48"/>
      <c r="JOW14" s="48"/>
      <c r="JOX14" s="48"/>
      <c r="JOY14" s="48"/>
      <c r="JOZ14" s="48"/>
      <c r="JPA14" s="48"/>
      <c r="JPB14" s="48"/>
      <c r="JPC14" s="48"/>
      <c r="JPD14" s="48"/>
      <c r="JPE14" s="48"/>
      <c r="JPF14" s="48"/>
      <c r="JPG14" s="48"/>
      <c r="JPH14" s="48"/>
      <c r="JPI14" s="48"/>
      <c r="JPJ14" s="48"/>
      <c r="JPK14" s="48"/>
      <c r="JPL14" s="48"/>
      <c r="JPM14" s="48"/>
      <c r="JPN14" s="48"/>
      <c r="JPO14" s="48"/>
      <c r="JPP14" s="48"/>
      <c r="JPQ14" s="48"/>
      <c r="JPR14" s="48"/>
      <c r="JPS14" s="48"/>
      <c r="JPT14" s="48"/>
      <c r="JPU14" s="48"/>
      <c r="JPV14" s="48"/>
      <c r="JPW14" s="48"/>
      <c r="JPX14" s="48"/>
      <c r="JPY14" s="48"/>
      <c r="JPZ14" s="48"/>
      <c r="JQA14" s="48"/>
      <c r="JQB14" s="48"/>
      <c r="JQC14" s="48"/>
      <c r="JQD14" s="48"/>
      <c r="JQE14" s="48"/>
      <c r="JQF14" s="48"/>
      <c r="JQG14" s="48"/>
      <c r="JQH14" s="48"/>
      <c r="JQI14" s="48"/>
      <c r="JQJ14" s="48"/>
      <c r="JQK14" s="48"/>
      <c r="JQL14" s="48"/>
      <c r="JQM14" s="48"/>
      <c r="JQN14" s="48"/>
      <c r="JQO14" s="48"/>
      <c r="JQP14" s="48"/>
      <c r="JQQ14" s="48"/>
      <c r="JQR14" s="48"/>
      <c r="JQS14" s="48"/>
      <c r="JQT14" s="48"/>
      <c r="JQU14" s="48"/>
      <c r="JQV14" s="48"/>
      <c r="JQW14" s="48"/>
      <c r="JQX14" s="48"/>
      <c r="JQY14" s="48"/>
      <c r="JQZ14" s="48"/>
      <c r="JRA14" s="48"/>
      <c r="JRB14" s="48"/>
      <c r="JRC14" s="48"/>
      <c r="JRD14" s="48"/>
      <c r="JRE14" s="48"/>
      <c r="JRF14" s="48"/>
      <c r="JRG14" s="48"/>
      <c r="JRH14" s="48"/>
      <c r="JRI14" s="48"/>
      <c r="JRJ14" s="48"/>
      <c r="JRK14" s="48"/>
      <c r="JRL14" s="48"/>
      <c r="JRM14" s="48"/>
      <c r="JRN14" s="48"/>
      <c r="JRO14" s="48"/>
      <c r="JRP14" s="48"/>
      <c r="JRQ14" s="48"/>
      <c r="JRR14" s="48"/>
      <c r="JRS14" s="48"/>
      <c r="JRT14" s="48"/>
      <c r="JRU14" s="48"/>
      <c r="JRV14" s="48"/>
      <c r="JRW14" s="48"/>
      <c r="JRX14" s="48"/>
      <c r="JRY14" s="48"/>
      <c r="JRZ14" s="48"/>
      <c r="JSA14" s="48"/>
      <c r="JSB14" s="48"/>
      <c r="JSC14" s="48"/>
      <c r="JSD14" s="48"/>
      <c r="JSE14" s="48"/>
      <c r="JSF14" s="48"/>
      <c r="JSG14" s="48"/>
      <c r="JSH14" s="48"/>
      <c r="JSI14" s="48"/>
      <c r="JSJ14" s="48"/>
      <c r="JSK14" s="48"/>
      <c r="JSL14" s="48"/>
      <c r="JSM14" s="48"/>
      <c r="JSN14" s="48"/>
      <c r="JSO14" s="48"/>
      <c r="JSP14" s="48"/>
      <c r="JSQ14" s="48"/>
      <c r="JSR14" s="48"/>
      <c r="JSS14" s="48"/>
      <c r="JST14" s="48"/>
      <c r="JSU14" s="48"/>
      <c r="JSV14" s="48"/>
      <c r="JSW14" s="48"/>
      <c r="JSX14" s="48"/>
      <c r="JSY14" s="48"/>
      <c r="JSZ14" s="48"/>
      <c r="JTA14" s="48"/>
      <c r="JTB14" s="48"/>
      <c r="JTC14" s="48"/>
      <c r="JTD14" s="48"/>
      <c r="JTE14" s="48"/>
      <c r="JTF14" s="48"/>
      <c r="JTG14" s="48"/>
      <c r="JTH14" s="48"/>
      <c r="JTI14" s="48"/>
      <c r="JTJ14" s="48"/>
      <c r="JTK14" s="48"/>
      <c r="JTL14" s="48"/>
      <c r="JTM14" s="48"/>
      <c r="JTN14" s="48"/>
      <c r="JTO14" s="48"/>
      <c r="JTP14" s="48"/>
      <c r="JTQ14" s="48"/>
      <c r="JTR14" s="48"/>
      <c r="JTS14" s="48"/>
      <c r="JTT14" s="48"/>
      <c r="JTU14" s="48"/>
      <c r="JTV14" s="48"/>
      <c r="JTW14" s="48"/>
      <c r="JTX14" s="48"/>
      <c r="JTY14" s="48"/>
      <c r="JTZ14" s="48"/>
      <c r="JUA14" s="48"/>
      <c r="JUB14" s="48"/>
      <c r="JUC14" s="48"/>
      <c r="JUD14" s="48"/>
      <c r="JUE14" s="48"/>
      <c r="JUF14" s="48"/>
      <c r="JUG14" s="48"/>
      <c r="JUH14" s="48"/>
      <c r="JUI14" s="48"/>
      <c r="JUJ14" s="48"/>
      <c r="JUK14" s="48"/>
      <c r="JUL14" s="48"/>
      <c r="JUM14" s="48"/>
      <c r="JUN14" s="48"/>
      <c r="JUO14" s="48"/>
      <c r="JUP14" s="48"/>
      <c r="JUQ14" s="48"/>
      <c r="JUR14" s="48"/>
      <c r="JUS14" s="48"/>
      <c r="JUT14" s="48"/>
      <c r="JUU14" s="48"/>
      <c r="JUV14" s="48"/>
      <c r="JUW14" s="48"/>
      <c r="JUX14" s="48"/>
      <c r="JUY14" s="48"/>
      <c r="JUZ14" s="48"/>
      <c r="JVA14" s="48"/>
      <c r="JVB14" s="48"/>
      <c r="JVC14" s="48"/>
      <c r="JVD14" s="48"/>
      <c r="JVE14" s="48"/>
      <c r="JVF14" s="48"/>
      <c r="JVG14" s="48"/>
      <c r="JVH14" s="48"/>
      <c r="JVI14" s="48"/>
      <c r="JVJ14" s="48"/>
      <c r="JVK14" s="48"/>
      <c r="JVL14" s="48"/>
      <c r="JVM14" s="48"/>
      <c r="JVN14" s="48"/>
      <c r="JVO14" s="48"/>
      <c r="JVP14" s="48"/>
      <c r="JVQ14" s="48"/>
      <c r="JVR14" s="48"/>
      <c r="JVS14" s="48"/>
      <c r="JVT14" s="48"/>
      <c r="JVU14" s="48"/>
      <c r="JVV14" s="48"/>
      <c r="JVW14" s="48"/>
      <c r="JVX14" s="48"/>
      <c r="JVY14" s="48"/>
      <c r="JVZ14" s="48"/>
      <c r="JWA14" s="48"/>
      <c r="JWB14" s="48"/>
      <c r="JWC14" s="48"/>
      <c r="JWD14" s="48"/>
      <c r="JWE14" s="48"/>
      <c r="JWF14" s="48"/>
      <c r="JWG14" s="48"/>
      <c r="JWH14" s="48"/>
      <c r="JWI14" s="48"/>
      <c r="JWJ14" s="48"/>
      <c r="JWK14" s="48"/>
      <c r="JWL14" s="48"/>
      <c r="JWM14" s="48"/>
      <c r="JWN14" s="48"/>
      <c r="JWO14" s="48"/>
      <c r="JWP14" s="48"/>
      <c r="JWQ14" s="48"/>
      <c r="JWR14" s="48"/>
      <c r="JWS14" s="48"/>
      <c r="JWT14" s="48"/>
      <c r="JWU14" s="48"/>
      <c r="JWV14" s="48"/>
      <c r="JWW14" s="48"/>
      <c r="JWX14" s="48"/>
      <c r="JWY14" s="48"/>
      <c r="JWZ14" s="48"/>
      <c r="JXA14" s="48"/>
      <c r="JXB14" s="48"/>
      <c r="JXC14" s="48"/>
      <c r="JXD14" s="48"/>
      <c r="JXE14" s="48"/>
      <c r="JXF14" s="48"/>
      <c r="JXG14" s="48"/>
      <c r="JXH14" s="48"/>
      <c r="JXI14" s="48"/>
      <c r="JXJ14" s="48"/>
      <c r="JXK14" s="48"/>
      <c r="JXL14" s="48"/>
      <c r="JXM14" s="48"/>
      <c r="JXN14" s="48"/>
      <c r="JXO14" s="48"/>
      <c r="JXP14" s="48"/>
      <c r="JXQ14" s="48"/>
      <c r="JXR14" s="48"/>
      <c r="JXS14" s="48"/>
      <c r="JXT14" s="48"/>
      <c r="JXU14" s="48"/>
      <c r="JXV14" s="48"/>
      <c r="JXW14" s="48"/>
      <c r="JXX14" s="48"/>
      <c r="JXY14" s="48"/>
      <c r="JXZ14" s="48"/>
      <c r="JYA14" s="48"/>
      <c r="JYB14" s="48"/>
      <c r="JYC14" s="48"/>
      <c r="JYD14" s="48"/>
      <c r="JYE14" s="48"/>
      <c r="JYF14" s="48"/>
      <c r="JYG14" s="48"/>
      <c r="JYH14" s="48"/>
      <c r="JYI14" s="48"/>
      <c r="JYJ14" s="48"/>
      <c r="JYK14" s="48"/>
      <c r="JYL14" s="48"/>
      <c r="JYM14" s="48"/>
      <c r="JYN14" s="48"/>
      <c r="JYO14" s="48"/>
      <c r="JYP14" s="48"/>
      <c r="JYQ14" s="48"/>
      <c r="JYR14" s="48"/>
      <c r="JYS14" s="48"/>
      <c r="JYT14" s="48"/>
      <c r="JYU14" s="48"/>
      <c r="JYV14" s="48"/>
      <c r="JYW14" s="48"/>
      <c r="JYX14" s="48"/>
      <c r="JYY14" s="48"/>
      <c r="JYZ14" s="48"/>
      <c r="JZA14" s="48"/>
      <c r="JZB14" s="48"/>
      <c r="JZC14" s="48"/>
      <c r="JZD14" s="48"/>
      <c r="JZE14" s="48"/>
      <c r="JZF14" s="48"/>
      <c r="JZG14" s="48"/>
      <c r="JZH14" s="48"/>
      <c r="JZI14" s="48"/>
      <c r="JZJ14" s="48"/>
      <c r="JZK14" s="48"/>
      <c r="JZL14" s="48"/>
      <c r="JZM14" s="48"/>
      <c r="JZN14" s="48"/>
      <c r="JZO14" s="48"/>
      <c r="JZP14" s="48"/>
      <c r="JZQ14" s="48"/>
      <c r="JZR14" s="48"/>
      <c r="JZS14" s="48"/>
      <c r="JZT14" s="48"/>
      <c r="JZU14" s="48"/>
      <c r="JZV14" s="48"/>
      <c r="JZW14" s="48"/>
      <c r="JZX14" s="48"/>
      <c r="JZY14" s="48"/>
      <c r="JZZ14" s="48"/>
      <c r="KAA14" s="48"/>
      <c r="KAB14" s="48"/>
      <c r="KAC14" s="48"/>
      <c r="KAD14" s="48"/>
      <c r="KAE14" s="48"/>
      <c r="KAF14" s="48"/>
      <c r="KAG14" s="48"/>
      <c r="KAH14" s="48"/>
      <c r="KAI14" s="48"/>
      <c r="KAJ14" s="48"/>
      <c r="KAK14" s="48"/>
      <c r="KAL14" s="48"/>
      <c r="KAM14" s="48"/>
      <c r="KAN14" s="48"/>
      <c r="KAO14" s="48"/>
      <c r="KAP14" s="48"/>
      <c r="KAQ14" s="48"/>
      <c r="KAR14" s="48"/>
      <c r="KAS14" s="48"/>
      <c r="KAT14" s="48"/>
      <c r="KAU14" s="48"/>
      <c r="KAV14" s="48"/>
      <c r="KAW14" s="48"/>
      <c r="KAX14" s="48"/>
      <c r="KAY14" s="48"/>
      <c r="KAZ14" s="48"/>
      <c r="KBA14" s="48"/>
      <c r="KBB14" s="48"/>
      <c r="KBC14" s="48"/>
      <c r="KBD14" s="48"/>
      <c r="KBE14" s="48"/>
      <c r="KBF14" s="48"/>
      <c r="KBG14" s="48"/>
      <c r="KBH14" s="48"/>
      <c r="KBI14" s="48"/>
      <c r="KBJ14" s="48"/>
      <c r="KBK14" s="48"/>
      <c r="KBL14" s="48"/>
      <c r="KBM14" s="48"/>
      <c r="KBN14" s="48"/>
      <c r="KBO14" s="48"/>
      <c r="KBP14" s="48"/>
      <c r="KBQ14" s="48"/>
      <c r="KBR14" s="48"/>
      <c r="KBS14" s="48"/>
      <c r="KBT14" s="48"/>
      <c r="KBU14" s="48"/>
      <c r="KBV14" s="48"/>
      <c r="KBW14" s="48"/>
      <c r="KBX14" s="48"/>
      <c r="KBY14" s="48"/>
      <c r="KBZ14" s="48"/>
      <c r="KCA14" s="48"/>
      <c r="KCB14" s="48"/>
      <c r="KCC14" s="48"/>
      <c r="KCD14" s="48"/>
      <c r="KCE14" s="48"/>
      <c r="KCF14" s="48"/>
      <c r="KCG14" s="48"/>
      <c r="KCH14" s="48"/>
      <c r="KCI14" s="48"/>
      <c r="KCJ14" s="48"/>
      <c r="KCK14" s="48"/>
      <c r="KCL14" s="48"/>
      <c r="KCM14" s="48"/>
      <c r="KCN14" s="48"/>
      <c r="KCO14" s="48"/>
      <c r="KCP14" s="48"/>
      <c r="KCQ14" s="48"/>
      <c r="KCR14" s="48"/>
      <c r="KCS14" s="48"/>
      <c r="KCT14" s="48"/>
      <c r="KCU14" s="48"/>
      <c r="KCV14" s="48"/>
      <c r="KCW14" s="48"/>
      <c r="KCX14" s="48"/>
      <c r="KCY14" s="48"/>
      <c r="KCZ14" s="48"/>
      <c r="KDA14" s="48"/>
      <c r="KDB14" s="48"/>
      <c r="KDC14" s="48"/>
      <c r="KDD14" s="48"/>
      <c r="KDE14" s="48"/>
      <c r="KDF14" s="48"/>
      <c r="KDG14" s="48"/>
      <c r="KDH14" s="48"/>
      <c r="KDI14" s="48"/>
      <c r="KDJ14" s="48"/>
      <c r="KDK14" s="48"/>
      <c r="KDL14" s="48"/>
      <c r="KDM14" s="48"/>
      <c r="KDN14" s="48"/>
      <c r="KDO14" s="48"/>
      <c r="KDP14" s="48"/>
      <c r="KDQ14" s="48"/>
      <c r="KDR14" s="48"/>
      <c r="KDS14" s="48"/>
      <c r="KDT14" s="48"/>
      <c r="KDU14" s="48"/>
      <c r="KDV14" s="48"/>
      <c r="KDW14" s="48"/>
      <c r="KDX14" s="48"/>
      <c r="KDY14" s="48"/>
      <c r="KDZ14" s="48"/>
      <c r="KEA14" s="48"/>
      <c r="KEB14" s="48"/>
      <c r="KEC14" s="48"/>
      <c r="KED14" s="48"/>
      <c r="KEE14" s="48"/>
      <c r="KEF14" s="48"/>
      <c r="KEG14" s="48"/>
      <c r="KEH14" s="48"/>
      <c r="KEI14" s="48"/>
      <c r="KEJ14" s="48"/>
      <c r="KEK14" s="48"/>
      <c r="KEL14" s="48"/>
      <c r="KEM14" s="48"/>
      <c r="KEN14" s="48"/>
      <c r="KEO14" s="48"/>
      <c r="KEP14" s="48"/>
      <c r="KEQ14" s="48"/>
      <c r="KER14" s="48"/>
      <c r="KES14" s="48"/>
      <c r="KET14" s="48"/>
      <c r="KEU14" s="48"/>
      <c r="KEV14" s="48"/>
      <c r="KEW14" s="48"/>
      <c r="KEX14" s="48"/>
      <c r="KEY14" s="48"/>
      <c r="KEZ14" s="48"/>
      <c r="KFA14" s="48"/>
      <c r="KFB14" s="48"/>
      <c r="KFC14" s="48"/>
      <c r="KFD14" s="48"/>
      <c r="KFE14" s="48"/>
      <c r="KFF14" s="48"/>
      <c r="KFG14" s="48"/>
      <c r="KFH14" s="48"/>
      <c r="KFI14" s="48"/>
      <c r="KFJ14" s="48"/>
      <c r="KFK14" s="48"/>
      <c r="KFL14" s="48"/>
      <c r="KFM14" s="48"/>
      <c r="KFN14" s="48"/>
      <c r="KFO14" s="48"/>
      <c r="KFP14" s="48"/>
      <c r="KFQ14" s="48"/>
      <c r="KFR14" s="48"/>
      <c r="KFS14" s="48"/>
      <c r="KFT14" s="48"/>
      <c r="KFU14" s="48"/>
      <c r="KFV14" s="48"/>
      <c r="KFW14" s="48"/>
      <c r="KFX14" s="48"/>
      <c r="KFY14" s="48"/>
      <c r="KFZ14" s="48"/>
      <c r="KGA14" s="48"/>
      <c r="KGB14" s="48"/>
      <c r="KGC14" s="48"/>
      <c r="KGD14" s="48"/>
      <c r="KGE14" s="48"/>
      <c r="KGF14" s="48"/>
      <c r="KGG14" s="48"/>
      <c r="KGH14" s="48"/>
      <c r="KGI14" s="48"/>
      <c r="KGJ14" s="48"/>
      <c r="KGK14" s="48"/>
      <c r="KGL14" s="48"/>
      <c r="KGM14" s="48"/>
      <c r="KGN14" s="48"/>
      <c r="KGO14" s="48"/>
      <c r="KGP14" s="48"/>
      <c r="KGQ14" s="48"/>
      <c r="KGR14" s="48"/>
      <c r="KGS14" s="48"/>
      <c r="KGT14" s="48"/>
      <c r="KGU14" s="48"/>
      <c r="KGV14" s="48"/>
      <c r="KGW14" s="48"/>
      <c r="KGX14" s="48"/>
      <c r="KGY14" s="48"/>
      <c r="KGZ14" s="48"/>
      <c r="KHA14" s="48"/>
      <c r="KHB14" s="48"/>
      <c r="KHC14" s="48"/>
      <c r="KHD14" s="48"/>
      <c r="KHE14" s="48"/>
      <c r="KHF14" s="48"/>
      <c r="KHG14" s="48"/>
      <c r="KHH14" s="48"/>
      <c r="KHI14" s="48"/>
      <c r="KHJ14" s="48"/>
      <c r="KHK14" s="48"/>
      <c r="KHL14" s="48"/>
      <c r="KHM14" s="48"/>
      <c r="KHN14" s="48"/>
      <c r="KHO14" s="48"/>
      <c r="KHP14" s="48"/>
      <c r="KHQ14" s="48"/>
      <c r="KHR14" s="48"/>
      <c r="KHS14" s="48"/>
      <c r="KHT14" s="48"/>
      <c r="KHU14" s="48"/>
      <c r="KHV14" s="48"/>
      <c r="KHW14" s="48"/>
      <c r="KHX14" s="48"/>
      <c r="KHY14" s="48"/>
      <c r="KHZ14" s="48"/>
      <c r="KIA14" s="48"/>
      <c r="KIB14" s="48"/>
      <c r="KIC14" s="48"/>
      <c r="KID14" s="48"/>
      <c r="KIE14" s="48"/>
      <c r="KIF14" s="48"/>
      <c r="KIG14" s="48"/>
      <c r="KIH14" s="48"/>
      <c r="KII14" s="48"/>
      <c r="KIJ14" s="48"/>
      <c r="KIK14" s="48"/>
      <c r="KIL14" s="48"/>
      <c r="KIM14" s="48"/>
      <c r="KIN14" s="48"/>
      <c r="KIO14" s="48"/>
      <c r="KIP14" s="48"/>
      <c r="KIQ14" s="48"/>
      <c r="KIR14" s="48"/>
      <c r="KIS14" s="48"/>
      <c r="KIT14" s="48"/>
      <c r="KIU14" s="48"/>
      <c r="KIV14" s="48"/>
      <c r="KIW14" s="48"/>
      <c r="KIX14" s="48"/>
      <c r="KIY14" s="48"/>
      <c r="KIZ14" s="48"/>
      <c r="KJA14" s="48"/>
      <c r="KJB14" s="48"/>
      <c r="KJC14" s="48"/>
      <c r="KJD14" s="48"/>
      <c r="KJE14" s="48"/>
      <c r="KJF14" s="48"/>
      <c r="KJG14" s="48"/>
      <c r="KJH14" s="48"/>
      <c r="KJI14" s="48"/>
      <c r="KJJ14" s="48"/>
      <c r="KJK14" s="48"/>
      <c r="KJL14" s="48"/>
      <c r="KJM14" s="48"/>
      <c r="KJN14" s="48"/>
      <c r="KJO14" s="48"/>
      <c r="KJP14" s="48"/>
      <c r="KJQ14" s="48"/>
      <c r="KJR14" s="48"/>
      <c r="KJS14" s="48"/>
      <c r="KJT14" s="48"/>
      <c r="KJU14" s="48"/>
      <c r="KJV14" s="48"/>
      <c r="KJW14" s="48"/>
      <c r="KJX14" s="48"/>
      <c r="KJY14" s="48"/>
      <c r="KJZ14" s="48"/>
      <c r="KKA14" s="48"/>
      <c r="KKB14" s="48"/>
      <c r="KKC14" s="48"/>
      <c r="KKD14" s="48"/>
      <c r="KKE14" s="48"/>
      <c r="KKF14" s="48"/>
      <c r="KKG14" s="48"/>
      <c r="KKH14" s="48"/>
      <c r="KKI14" s="48"/>
      <c r="KKJ14" s="48"/>
      <c r="KKK14" s="48"/>
      <c r="KKL14" s="48"/>
      <c r="KKM14" s="48"/>
      <c r="KKN14" s="48"/>
      <c r="KKO14" s="48"/>
      <c r="KKP14" s="48"/>
      <c r="KKQ14" s="48"/>
      <c r="KKR14" s="48"/>
      <c r="KKS14" s="48"/>
      <c r="KKT14" s="48"/>
      <c r="KKU14" s="48"/>
      <c r="KKV14" s="48"/>
      <c r="KKW14" s="48"/>
      <c r="KKX14" s="48"/>
      <c r="KKY14" s="48"/>
      <c r="KKZ14" s="48"/>
      <c r="KLA14" s="48"/>
      <c r="KLB14" s="48"/>
      <c r="KLC14" s="48"/>
      <c r="KLD14" s="48"/>
      <c r="KLE14" s="48"/>
      <c r="KLF14" s="48"/>
      <c r="KLG14" s="48"/>
      <c r="KLH14" s="48"/>
      <c r="KLI14" s="48"/>
      <c r="KLJ14" s="48"/>
      <c r="KLK14" s="48"/>
      <c r="KLL14" s="48"/>
      <c r="KLM14" s="48"/>
      <c r="KLN14" s="48"/>
      <c r="KLO14" s="48"/>
      <c r="KLP14" s="48"/>
      <c r="KLQ14" s="48"/>
      <c r="KLR14" s="48"/>
      <c r="KLS14" s="48"/>
      <c r="KLT14" s="48"/>
      <c r="KLU14" s="48"/>
      <c r="KLV14" s="48"/>
      <c r="KLW14" s="48"/>
      <c r="KLX14" s="48"/>
      <c r="KLY14" s="48"/>
      <c r="KLZ14" s="48"/>
      <c r="KMA14" s="48"/>
      <c r="KMB14" s="48"/>
      <c r="KMC14" s="48"/>
      <c r="KMD14" s="48"/>
      <c r="KME14" s="48"/>
      <c r="KMF14" s="48"/>
      <c r="KMG14" s="48"/>
      <c r="KMH14" s="48"/>
      <c r="KMI14" s="48"/>
      <c r="KMJ14" s="48"/>
      <c r="KMK14" s="48"/>
      <c r="KML14" s="48"/>
      <c r="KMM14" s="48"/>
      <c r="KMN14" s="48"/>
      <c r="KMO14" s="48"/>
      <c r="KMP14" s="48"/>
      <c r="KMQ14" s="48"/>
      <c r="KMR14" s="48"/>
      <c r="KMS14" s="48"/>
      <c r="KMT14" s="48"/>
      <c r="KMU14" s="48"/>
      <c r="KMV14" s="48"/>
      <c r="KMW14" s="48"/>
      <c r="KMX14" s="48"/>
      <c r="KMY14" s="48"/>
      <c r="KMZ14" s="48"/>
      <c r="KNA14" s="48"/>
      <c r="KNB14" s="48"/>
      <c r="KNC14" s="48"/>
      <c r="KND14" s="48"/>
      <c r="KNE14" s="48"/>
      <c r="KNF14" s="48"/>
      <c r="KNG14" s="48"/>
      <c r="KNH14" s="48"/>
      <c r="KNI14" s="48"/>
      <c r="KNJ14" s="48"/>
      <c r="KNK14" s="48"/>
      <c r="KNL14" s="48"/>
      <c r="KNM14" s="48"/>
      <c r="KNN14" s="48"/>
      <c r="KNO14" s="48"/>
      <c r="KNP14" s="48"/>
      <c r="KNQ14" s="48"/>
      <c r="KNR14" s="48"/>
      <c r="KNS14" s="48"/>
      <c r="KNT14" s="48"/>
      <c r="KNU14" s="48"/>
      <c r="KNV14" s="48"/>
      <c r="KNW14" s="48"/>
      <c r="KNX14" s="48"/>
      <c r="KNY14" s="48"/>
      <c r="KNZ14" s="48"/>
      <c r="KOA14" s="48"/>
      <c r="KOB14" s="48"/>
      <c r="KOC14" s="48"/>
      <c r="KOD14" s="48"/>
      <c r="KOE14" s="48"/>
      <c r="KOF14" s="48"/>
      <c r="KOG14" s="48"/>
      <c r="KOH14" s="48"/>
      <c r="KOI14" s="48"/>
      <c r="KOJ14" s="48"/>
      <c r="KOK14" s="48"/>
      <c r="KOL14" s="48"/>
      <c r="KOM14" s="48"/>
      <c r="KON14" s="48"/>
      <c r="KOO14" s="48"/>
      <c r="KOP14" s="48"/>
      <c r="KOQ14" s="48"/>
      <c r="KOR14" s="48"/>
      <c r="KOS14" s="48"/>
      <c r="KOT14" s="48"/>
      <c r="KOU14" s="48"/>
      <c r="KOV14" s="48"/>
      <c r="KOW14" s="48"/>
      <c r="KOX14" s="48"/>
      <c r="KOY14" s="48"/>
      <c r="KOZ14" s="48"/>
      <c r="KPA14" s="48"/>
      <c r="KPB14" s="48"/>
      <c r="KPC14" s="48"/>
      <c r="KPD14" s="48"/>
      <c r="KPE14" s="48"/>
      <c r="KPF14" s="48"/>
      <c r="KPG14" s="48"/>
      <c r="KPH14" s="48"/>
      <c r="KPI14" s="48"/>
      <c r="KPJ14" s="48"/>
      <c r="KPK14" s="48"/>
      <c r="KPL14" s="48"/>
      <c r="KPM14" s="48"/>
      <c r="KPN14" s="48"/>
      <c r="KPO14" s="48"/>
      <c r="KPP14" s="48"/>
      <c r="KPQ14" s="48"/>
      <c r="KPR14" s="48"/>
      <c r="KPS14" s="48"/>
      <c r="KPT14" s="48"/>
      <c r="KPU14" s="48"/>
      <c r="KPV14" s="48"/>
      <c r="KPW14" s="48"/>
      <c r="KPX14" s="48"/>
      <c r="KPY14" s="48"/>
      <c r="KPZ14" s="48"/>
      <c r="KQA14" s="48"/>
      <c r="KQB14" s="48"/>
      <c r="KQC14" s="48"/>
      <c r="KQD14" s="48"/>
      <c r="KQE14" s="48"/>
      <c r="KQF14" s="48"/>
      <c r="KQG14" s="48"/>
      <c r="KQH14" s="48"/>
      <c r="KQI14" s="48"/>
      <c r="KQJ14" s="48"/>
      <c r="KQK14" s="48"/>
      <c r="KQL14" s="48"/>
      <c r="KQM14" s="48"/>
      <c r="KQN14" s="48"/>
      <c r="KQO14" s="48"/>
      <c r="KQP14" s="48"/>
      <c r="KQQ14" s="48"/>
      <c r="KQR14" s="48"/>
      <c r="KQS14" s="48"/>
      <c r="KQT14" s="48"/>
      <c r="KQU14" s="48"/>
      <c r="KQV14" s="48"/>
      <c r="KQW14" s="48"/>
      <c r="KQX14" s="48"/>
      <c r="KQY14" s="48"/>
      <c r="KQZ14" s="48"/>
      <c r="KRA14" s="48"/>
      <c r="KRB14" s="48"/>
      <c r="KRC14" s="48"/>
      <c r="KRD14" s="48"/>
      <c r="KRE14" s="48"/>
      <c r="KRF14" s="48"/>
      <c r="KRG14" s="48"/>
      <c r="KRH14" s="48"/>
      <c r="KRI14" s="48"/>
      <c r="KRJ14" s="48"/>
      <c r="KRK14" s="48"/>
      <c r="KRL14" s="48"/>
      <c r="KRM14" s="48"/>
      <c r="KRN14" s="48"/>
      <c r="KRO14" s="48"/>
      <c r="KRP14" s="48"/>
      <c r="KRQ14" s="48"/>
      <c r="KRR14" s="48"/>
      <c r="KRS14" s="48"/>
      <c r="KRT14" s="48"/>
      <c r="KRU14" s="48"/>
      <c r="KRV14" s="48"/>
      <c r="KRW14" s="48"/>
      <c r="KRX14" s="48"/>
      <c r="KRY14" s="48"/>
      <c r="KRZ14" s="48"/>
      <c r="KSA14" s="48"/>
      <c r="KSB14" s="48"/>
      <c r="KSC14" s="48"/>
      <c r="KSD14" s="48"/>
      <c r="KSE14" s="48"/>
      <c r="KSF14" s="48"/>
      <c r="KSG14" s="48"/>
      <c r="KSH14" s="48"/>
      <c r="KSI14" s="48"/>
      <c r="KSJ14" s="48"/>
      <c r="KSK14" s="48"/>
      <c r="KSL14" s="48"/>
      <c r="KSM14" s="48"/>
      <c r="KSN14" s="48"/>
      <c r="KSO14" s="48"/>
      <c r="KSP14" s="48"/>
      <c r="KSQ14" s="48"/>
      <c r="KSR14" s="48"/>
      <c r="KSS14" s="48"/>
      <c r="KST14" s="48"/>
      <c r="KSU14" s="48"/>
      <c r="KSV14" s="48"/>
      <c r="KSW14" s="48"/>
      <c r="KSX14" s="48"/>
      <c r="KSY14" s="48"/>
      <c r="KSZ14" s="48"/>
      <c r="KTA14" s="48"/>
      <c r="KTB14" s="48"/>
      <c r="KTC14" s="48"/>
      <c r="KTD14" s="48"/>
      <c r="KTE14" s="48"/>
      <c r="KTF14" s="48"/>
      <c r="KTG14" s="48"/>
      <c r="KTH14" s="48"/>
      <c r="KTI14" s="48"/>
      <c r="KTJ14" s="48"/>
      <c r="KTK14" s="48"/>
      <c r="KTL14" s="48"/>
      <c r="KTM14" s="48"/>
      <c r="KTN14" s="48"/>
      <c r="KTO14" s="48"/>
      <c r="KTP14" s="48"/>
      <c r="KTQ14" s="48"/>
      <c r="KTR14" s="48"/>
      <c r="KTS14" s="48"/>
      <c r="KTT14" s="48"/>
      <c r="KTU14" s="48"/>
      <c r="KTV14" s="48"/>
      <c r="KTW14" s="48"/>
      <c r="KTX14" s="48"/>
      <c r="KTY14" s="48"/>
      <c r="KTZ14" s="48"/>
      <c r="KUA14" s="48"/>
      <c r="KUB14" s="48"/>
      <c r="KUC14" s="48"/>
      <c r="KUD14" s="48"/>
      <c r="KUE14" s="48"/>
      <c r="KUF14" s="48"/>
      <c r="KUG14" s="48"/>
      <c r="KUH14" s="48"/>
      <c r="KUI14" s="48"/>
      <c r="KUJ14" s="48"/>
      <c r="KUK14" s="48"/>
      <c r="KUL14" s="48"/>
      <c r="KUM14" s="48"/>
      <c r="KUN14" s="48"/>
      <c r="KUO14" s="48"/>
      <c r="KUP14" s="48"/>
      <c r="KUQ14" s="48"/>
      <c r="KUR14" s="48"/>
      <c r="KUS14" s="48"/>
      <c r="KUT14" s="48"/>
      <c r="KUU14" s="48"/>
      <c r="KUV14" s="48"/>
      <c r="KUW14" s="48"/>
      <c r="KUX14" s="48"/>
      <c r="KUY14" s="48"/>
      <c r="KUZ14" s="48"/>
      <c r="KVA14" s="48"/>
      <c r="KVB14" s="48"/>
      <c r="KVC14" s="48"/>
      <c r="KVD14" s="48"/>
      <c r="KVE14" s="48"/>
      <c r="KVF14" s="48"/>
      <c r="KVG14" s="48"/>
      <c r="KVH14" s="48"/>
      <c r="KVI14" s="48"/>
      <c r="KVJ14" s="48"/>
      <c r="KVK14" s="48"/>
      <c r="KVL14" s="48"/>
      <c r="KVM14" s="48"/>
      <c r="KVN14" s="48"/>
      <c r="KVO14" s="48"/>
      <c r="KVP14" s="48"/>
      <c r="KVQ14" s="48"/>
      <c r="KVR14" s="48"/>
      <c r="KVS14" s="48"/>
      <c r="KVT14" s="48"/>
      <c r="KVU14" s="48"/>
      <c r="KVV14" s="48"/>
      <c r="KVW14" s="48"/>
      <c r="KVX14" s="48"/>
      <c r="KVY14" s="48"/>
      <c r="KVZ14" s="48"/>
      <c r="KWA14" s="48"/>
      <c r="KWB14" s="48"/>
      <c r="KWC14" s="48"/>
      <c r="KWD14" s="48"/>
      <c r="KWE14" s="48"/>
      <c r="KWF14" s="48"/>
      <c r="KWG14" s="48"/>
      <c r="KWH14" s="48"/>
      <c r="KWI14" s="48"/>
      <c r="KWJ14" s="48"/>
      <c r="KWK14" s="48"/>
      <c r="KWL14" s="48"/>
      <c r="KWM14" s="48"/>
      <c r="KWN14" s="48"/>
      <c r="KWO14" s="48"/>
      <c r="KWP14" s="48"/>
      <c r="KWQ14" s="48"/>
      <c r="KWR14" s="48"/>
      <c r="KWS14" s="48"/>
      <c r="KWT14" s="48"/>
      <c r="KWU14" s="48"/>
      <c r="KWV14" s="48"/>
      <c r="KWW14" s="48"/>
      <c r="KWX14" s="48"/>
      <c r="KWY14" s="48"/>
      <c r="KWZ14" s="48"/>
      <c r="KXA14" s="48"/>
      <c r="KXB14" s="48"/>
      <c r="KXC14" s="48"/>
      <c r="KXD14" s="48"/>
      <c r="KXE14" s="48"/>
      <c r="KXF14" s="48"/>
      <c r="KXG14" s="48"/>
      <c r="KXH14" s="48"/>
      <c r="KXI14" s="48"/>
      <c r="KXJ14" s="48"/>
      <c r="KXK14" s="48"/>
      <c r="KXL14" s="48"/>
      <c r="KXM14" s="48"/>
      <c r="KXN14" s="48"/>
      <c r="KXO14" s="48"/>
      <c r="KXP14" s="48"/>
      <c r="KXQ14" s="48"/>
      <c r="KXR14" s="48"/>
      <c r="KXS14" s="48"/>
      <c r="KXT14" s="48"/>
      <c r="KXU14" s="48"/>
      <c r="KXV14" s="48"/>
      <c r="KXW14" s="48"/>
      <c r="KXX14" s="48"/>
      <c r="KXY14" s="48"/>
      <c r="KXZ14" s="48"/>
      <c r="KYA14" s="48"/>
      <c r="KYB14" s="48"/>
      <c r="KYC14" s="48"/>
      <c r="KYD14" s="48"/>
      <c r="KYE14" s="48"/>
      <c r="KYF14" s="48"/>
      <c r="KYG14" s="48"/>
      <c r="KYH14" s="48"/>
      <c r="KYI14" s="48"/>
      <c r="KYJ14" s="48"/>
      <c r="KYK14" s="48"/>
      <c r="KYL14" s="48"/>
      <c r="KYM14" s="48"/>
      <c r="KYN14" s="48"/>
      <c r="KYO14" s="48"/>
      <c r="KYP14" s="48"/>
      <c r="KYQ14" s="48"/>
      <c r="KYR14" s="48"/>
      <c r="KYS14" s="48"/>
      <c r="KYT14" s="48"/>
      <c r="KYU14" s="48"/>
      <c r="KYV14" s="48"/>
      <c r="KYW14" s="48"/>
      <c r="KYX14" s="48"/>
      <c r="KYY14" s="48"/>
      <c r="KYZ14" s="48"/>
      <c r="KZA14" s="48"/>
      <c r="KZB14" s="48"/>
      <c r="KZC14" s="48"/>
      <c r="KZD14" s="48"/>
      <c r="KZE14" s="48"/>
      <c r="KZF14" s="48"/>
      <c r="KZG14" s="48"/>
      <c r="KZH14" s="48"/>
      <c r="KZI14" s="48"/>
      <c r="KZJ14" s="48"/>
      <c r="KZK14" s="48"/>
      <c r="KZL14" s="48"/>
      <c r="KZM14" s="48"/>
      <c r="KZN14" s="48"/>
      <c r="KZO14" s="48"/>
      <c r="KZP14" s="48"/>
      <c r="KZQ14" s="48"/>
      <c r="KZR14" s="48"/>
      <c r="KZS14" s="48"/>
      <c r="KZT14" s="48"/>
      <c r="KZU14" s="48"/>
      <c r="KZV14" s="48"/>
      <c r="KZW14" s="48"/>
      <c r="KZX14" s="48"/>
      <c r="KZY14" s="48"/>
      <c r="KZZ14" s="48"/>
      <c r="LAA14" s="48"/>
      <c r="LAB14" s="48"/>
      <c r="LAC14" s="48"/>
      <c r="LAD14" s="48"/>
      <c r="LAE14" s="48"/>
      <c r="LAF14" s="48"/>
      <c r="LAG14" s="48"/>
      <c r="LAH14" s="48"/>
      <c r="LAI14" s="48"/>
      <c r="LAJ14" s="48"/>
      <c r="LAK14" s="48"/>
      <c r="LAL14" s="48"/>
      <c r="LAM14" s="48"/>
      <c r="LAN14" s="48"/>
      <c r="LAO14" s="48"/>
      <c r="LAP14" s="48"/>
      <c r="LAQ14" s="48"/>
      <c r="LAR14" s="48"/>
      <c r="LAS14" s="48"/>
      <c r="LAT14" s="48"/>
      <c r="LAU14" s="48"/>
      <c r="LAV14" s="48"/>
      <c r="LAW14" s="48"/>
      <c r="LAX14" s="48"/>
      <c r="LAY14" s="48"/>
      <c r="LAZ14" s="48"/>
      <c r="LBA14" s="48"/>
      <c r="LBB14" s="48"/>
      <c r="LBC14" s="48"/>
      <c r="LBD14" s="48"/>
      <c r="LBE14" s="48"/>
      <c r="LBF14" s="48"/>
      <c r="LBG14" s="48"/>
      <c r="LBH14" s="48"/>
      <c r="LBI14" s="48"/>
      <c r="LBJ14" s="48"/>
      <c r="LBK14" s="48"/>
      <c r="LBL14" s="48"/>
      <c r="LBM14" s="48"/>
      <c r="LBN14" s="48"/>
      <c r="LBO14" s="48"/>
      <c r="LBP14" s="48"/>
      <c r="LBQ14" s="48"/>
      <c r="LBR14" s="48"/>
      <c r="LBS14" s="48"/>
      <c r="LBT14" s="48"/>
      <c r="LBU14" s="48"/>
      <c r="LBV14" s="48"/>
      <c r="LBW14" s="48"/>
      <c r="LBX14" s="48"/>
      <c r="LBY14" s="48"/>
      <c r="LBZ14" s="48"/>
      <c r="LCA14" s="48"/>
      <c r="LCB14" s="48"/>
      <c r="LCC14" s="48"/>
      <c r="LCD14" s="48"/>
      <c r="LCE14" s="48"/>
      <c r="LCF14" s="48"/>
      <c r="LCG14" s="48"/>
      <c r="LCH14" s="48"/>
      <c r="LCI14" s="48"/>
      <c r="LCJ14" s="48"/>
      <c r="LCK14" s="48"/>
      <c r="LCL14" s="48"/>
      <c r="LCM14" s="48"/>
      <c r="LCN14" s="48"/>
      <c r="LCO14" s="48"/>
      <c r="LCP14" s="48"/>
      <c r="LCQ14" s="48"/>
      <c r="LCR14" s="48"/>
      <c r="LCS14" s="48"/>
      <c r="LCT14" s="48"/>
      <c r="LCU14" s="48"/>
      <c r="LCV14" s="48"/>
      <c r="LCW14" s="48"/>
      <c r="LCX14" s="48"/>
      <c r="LCY14" s="48"/>
      <c r="LCZ14" s="48"/>
      <c r="LDA14" s="48"/>
      <c r="LDB14" s="48"/>
      <c r="LDC14" s="48"/>
      <c r="LDD14" s="48"/>
      <c r="LDE14" s="48"/>
      <c r="LDF14" s="48"/>
      <c r="LDG14" s="48"/>
      <c r="LDH14" s="48"/>
      <c r="LDI14" s="48"/>
      <c r="LDJ14" s="48"/>
      <c r="LDK14" s="48"/>
      <c r="LDL14" s="48"/>
      <c r="LDM14" s="48"/>
      <c r="LDN14" s="48"/>
      <c r="LDO14" s="48"/>
      <c r="LDP14" s="48"/>
      <c r="LDQ14" s="48"/>
      <c r="LDR14" s="48"/>
      <c r="LDS14" s="48"/>
      <c r="LDT14" s="48"/>
      <c r="LDU14" s="48"/>
      <c r="LDV14" s="48"/>
      <c r="LDW14" s="48"/>
      <c r="LDX14" s="48"/>
      <c r="LDY14" s="48"/>
      <c r="LDZ14" s="48"/>
      <c r="LEA14" s="48"/>
      <c r="LEB14" s="48"/>
      <c r="LEC14" s="48"/>
      <c r="LED14" s="48"/>
      <c r="LEE14" s="48"/>
      <c r="LEF14" s="48"/>
      <c r="LEG14" s="48"/>
      <c r="LEH14" s="48"/>
      <c r="LEI14" s="48"/>
      <c r="LEJ14" s="48"/>
      <c r="LEK14" s="48"/>
      <c r="LEL14" s="48"/>
      <c r="LEM14" s="48"/>
      <c r="LEN14" s="48"/>
      <c r="LEO14" s="48"/>
      <c r="LEP14" s="48"/>
      <c r="LEQ14" s="48"/>
      <c r="LER14" s="48"/>
      <c r="LES14" s="48"/>
      <c r="LET14" s="48"/>
      <c r="LEU14" s="48"/>
      <c r="LEV14" s="48"/>
      <c r="LEW14" s="48"/>
      <c r="LEX14" s="48"/>
      <c r="LEY14" s="48"/>
      <c r="LEZ14" s="48"/>
      <c r="LFA14" s="48"/>
      <c r="LFB14" s="48"/>
      <c r="LFC14" s="48"/>
      <c r="LFD14" s="48"/>
      <c r="LFE14" s="48"/>
      <c r="LFF14" s="48"/>
      <c r="LFG14" s="48"/>
      <c r="LFH14" s="48"/>
      <c r="LFI14" s="48"/>
      <c r="LFJ14" s="48"/>
      <c r="LFK14" s="48"/>
      <c r="LFL14" s="48"/>
      <c r="LFM14" s="48"/>
      <c r="LFN14" s="48"/>
      <c r="LFO14" s="48"/>
      <c r="LFP14" s="48"/>
      <c r="LFQ14" s="48"/>
      <c r="LFR14" s="48"/>
      <c r="LFS14" s="48"/>
      <c r="LFT14" s="48"/>
      <c r="LFU14" s="48"/>
      <c r="LFV14" s="48"/>
      <c r="LFW14" s="48"/>
      <c r="LFX14" s="48"/>
      <c r="LFY14" s="48"/>
      <c r="LFZ14" s="48"/>
      <c r="LGA14" s="48"/>
      <c r="LGB14" s="48"/>
      <c r="LGC14" s="48"/>
      <c r="LGD14" s="48"/>
      <c r="LGE14" s="48"/>
      <c r="LGF14" s="48"/>
      <c r="LGG14" s="48"/>
      <c r="LGH14" s="48"/>
      <c r="LGI14" s="48"/>
      <c r="LGJ14" s="48"/>
      <c r="LGK14" s="48"/>
      <c r="LGL14" s="48"/>
      <c r="LGM14" s="48"/>
      <c r="LGN14" s="48"/>
      <c r="LGO14" s="48"/>
      <c r="LGP14" s="48"/>
      <c r="LGQ14" s="48"/>
      <c r="LGR14" s="48"/>
      <c r="LGS14" s="48"/>
      <c r="LGT14" s="48"/>
      <c r="LGU14" s="48"/>
      <c r="LGV14" s="48"/>
      <c r="LGW14" s="48"/>
      <c r="LGX14" s="48"/>
      <c r="LGY14" s="48"/>
      <c r="LGZ14" s="48"/>
      <c r="LHA14" s="48"/>
      <c r="LHB14" s="48"/>
      <c r="LHC14" s="48"/>
      <c r="LHD14" s="48"/>
      <c r="LHE14" s="48"/>
      <c r="LHF14" s="48"/>
      <c r="LHG14" s="48"/>
      <c r="LHH14" s="48"/>
      <c r="LHI14" s="48"/>
      <c r="LHJ14" s="48"/>
      <c r="LHK14" s="48"/>
      <c r="LHL14" s="48"/>
      <c r="LHM14" s="48"/>
      <c r="LHN14" s="48"/>
      <c r="LHO14" s="48"/>
      <c r="LHP14" s="48"/>
      <c r="LHQ14" s="48"/>
      <c r="LHR14" s="48"/>
      <c r="LHS14" s="48"/>
      <c r="LHT14" s="48"/>
      <c r="LHU14" s="48"/>
      <c r="LHV14" s="48"/>
      <c r="LHW14" s="48"/>
      <c r="LHX14" s="48"/>
      <c r="LHY14" s="48"/>
      <c r="LHZ14" s="48"/>
      <c r="LIA14" s="48"/>
      <c r="LIB14" s="48"/>
      <c r="LIC14" s="48"/>
      <c r="LID14" s="48"/>
      <c r="LIE14" s="48"/>
      <c r="LIF14" s="48"/>
      <c r="LIG14" s="48"/>
      <c r="LIH14" s="48"/>
      <c r="LII14" s="48"/>
      <c r="LIJ14" s="48"/>
      <c r="LIK14" s="48"/>
      <c r="LIL14" s="48"/>
      <c r="LIM14" s="48"/>
      <c r="LIN14" s="48"/>
      <c r="LIO14" s="48"/>
      <c r="LIP14" s="48"/>
      <c r="LIQ14" s="48"/>
      <c r="LIR14" s="48"/>
      <c r="LIS14" s="48"/>
      <c r="LIT14" s="48"/>
      <c r="LIU14" s="48"/>
      <c r="LIV14" s="48"/>
      <c r="LIW14" s="48"/>
      <c r="LIX14" s="48"/>
      <c r="LIY14" s="48"/>
      <c r="LIZ14" s="48"/>
      <c r="LJA14" s="48"/>
      <c r="LJB14" s="48"/>
      <c r="LJC14" s="48"/>
      <c r="LJD14" s="48"/>
      <c r="LJE14" s="48"/>
      <c r="LJF14" s="48"/>
      <c r="LJG14" s="48"/>
      <c r="LJH14" s="48"/>
      <c r="LJI14" s="48"/>
      <c r="LJJ14" s="48"/>
      <c r="LJK14" s="48"/>
      <c r="LJL14" s="48"/>
      <c r="LJM14" s="48"/>
      <c r="LJN14" s="48"/>
      <c r="LJO14" s="48"/>
      <c r="LJP14" s="48"/>
      <c r="LJQ14" s="48"/>
      <c r="LJR14" s="48"/>
      <c r="LJS14" s="48"/>
      <c r="LJT14" s="48"/>
      <c r="LJU14" s="48"/>
      <c r="LJV14" s="48"/>
      <c r="LJW14" s="48"/>
      <c r="LJX14" s="48"/>
      <c r="LJY14" s="48"/>
      <c r="LJZ14" s="48"/>
      <c r="LKA14" s="48"/>
      <c r="LKB14" s="48"/>
      <c r="LKC14" s="48"/>
      <c r="LKD14" s="48"/>
      <c r="LKE14" s="48"/>
      <c r="LKF14" s="48"/>
      <c r="LKG14" s="48"/>
      <c r="LKH14" s="48"/>
      <c r="LKI14" s="48"/>
      <c r="LKJ14" s="48"/>
      <c r="LKK14" s="48"/>
      <c r="LKL14" s="48"/>
      <c r="LKM14" s="48"/>
      <c r="LKN14" s="48"/>
      <c r="LKO14" s="48"/>
      <c r="LKP14" s="48"/>
      <c r="LKQ14" s="48"/>
      <c r="LKR14" s="48"/>
      <c r="LKS14" s="48"/>
      <c r="LKT14" s="48"/>
      <c r="LKU14" s="48"/>
      <c r="LKV14" s="48"/>
      <c r="LKW14" s="48"/>
      <c r="LKX14" s="48"/>
      <c r="LKY14" s="48"/>
      <c r="LKZ14" s="48"/>
      <c r="LLA14" s="48"/>
      <c r="LLB14" s="48"/>
      <c r="LLC14" s="48"/>
      <c r="LLD14" s="48"/>
      <c r="LLE14" s="48"/>
      <c r="LLF14" s="48"/>
      <c r="LLG14" s="48"/>
      <c r="LLH14" s="48"/>
      <c r="LLI14" s="48"/>
      <c r="LLJ14" s="48"/>
      <c r="LLK14" s="48"/>
      <c r="LLL14" s="48"/>
      <c r="LLM14" s="48"/>
      <c r="LLN14" s="48"/>
      <c r="LLO14" s="48"/>
      <c r="LLP14" s="48"/>
      <c r="LLQ14" s="48"/>
      <c r="LLR14" s="48"/>
      <c r="LLS14" s="48"/>
      <c r="LLT14" s="48"/>
      <c r="LLU14" s="48"/>
      <c r="LLV14" s="48"/>
      <c r="LLW14" s="48"/>
      <c r="LLX14" s="48"/>
      <c r="LLY14" s="48"/>
      <c r="LLZ14" s="48"/>
      <c r="LMA14" s="48"/>
      <c r="LMB14" s="48"/>
      <c r="LMC14" s="48"/>
      <c r="LMD14" s="48"/>
      <c r="LME14" s="48"/>
      <c r="LMF14" s="48"/>
      <c r="LMG14" s="48"/>
      <c r="LMH14" s="48"/>
      <c r="LMI14" s="48"/>
      <c r="LMJ14" s="48"/>
      <c r="LMK14" s="48"/>
      <c r="LML14" s="48"/>
      <c r="LMM14" s="48"/>
      <c r="LMN14" s="48"/>
      <c r="LMO14" s="48"/>
      <c r="LMP14" s="48"/>
      <c r="LMQ14" s="48"/>
      <c r="LMR14" s="48"/>
      <c r="LMS14" s="48"/>
      <c r="LMT14" s="48"/>
      <c r="LMU14" s="48"/>
      <c r="LMV14" s="48"/>
      <c r="LMW14" s="48"/>
      <c r="LMX14" s="48"/>
      <c r="LMY14" s="48"/>
      <c r="LMZ14" s="48"/>
      <c r="LNA14" s="48"/>
      <c r="LNB14" s="48"/>
      <c r="LNC14" s="48"/>
      <c r="LND14" s="48"/>
      <c r="LNE14" s="48"/>
      <c r="LNF14" s="48"/>
      <c r="LNG14" s="48"/>
      <c r="LNH14" s="48"/>
      <c r="LNI14" s="48"/>
      <c r="LNJ14" s="48"/>
      <c r="LNK14" s="48"/>
      <c r="LNL14" s="48"/>
      <c r="LNM14" s="48"/>
      <c r="LNN14" s="48"/>
      <c r="LNO14" s="48"/>
      <c r="LNP14" s="48"/>
      <c r="LNQ14" s="48"/>
      <c r="LNR14" s="48"/>
      <c r="LNS14" s="48"/>
      <c r="LNT14" s="48"/>
      <c r="LNU14" s="48"/>
      <c r="LNV14" s="48"/>
      <c r="LNW14" s="48"/>
      <c r="LNX14" s="48"/>
      <c r="LNY14" s="48"/>
      <c r="LNZ14" s="48"/>
      <c r="LOA14" s="48"/>
      <c r="LOB14" s="48"/>
      <c r="LOC14" s="48"/>
      <c r="LOD14" s="48"/>
      <c r="LOE14" s="48"/>
      <c r="LOF14" s="48"/>
      <c r="LOG14" s="48"/>
      <c r="LOH14" s="48"/>
      <c r="LOI14" s="48"/>
      <c r="LOJ14" s="48"/>
      <c r="LOK14" s="48"/>
      <c r="LOL14" s="48"/>
      <c r="LOM14" s="48"/>
      <c r="LON14" s="48"/>
      <c r="LOO14" s="48"/>
      <c r="LOP14" s="48"/>
      <c r="LOQ14" s="48"/>
      <c r="LOR14" s="48"/>
      <c r="LOS14" s="48"/>
      <c r="LOT14" s="48"/>
      <c r="LOU14" s="48"/>
      <c r="LOV14" s="48"/>
      <c r="LOW14" s="48"/>
      <c r="LOX14" s="48"/>
      <c r="LOY14" s="48"/>
      <c r="LOZ14" s="48"/>
      <c r="LPA14" s="48"/>
      <c r="LPB14" s="48"/>
      <c r="LPC14" s="48"/>
      <c r="LPD14" s="48"/>
      <c r="LPE14" s="48"/>
      <c r="LPF14" s="48"/>
      <c r="LPG14" s="48"/>
      <c r="LPH14" s="48"/>
      <c r="LPI14" s="48"/>
      <c r="LPJ14" s="48"/>
      <c r="LPK14" s="48"/>
      <c r="LPL14" s="48"/>
      <c r="LPM14" s="48"/>
      <c r="LPN14" s="48"/>
      <c r="LPO14" s="48"/>
      <c r="LPP14" s="48"/>
      <c r="LPQ14" s="48"/>
      <c r="LPR14" s="48"/>
      <c r="LPS14" s="48"/>
      <c r="LPT14" s="48"/>
      <c r="LPU14" s="48"/>
      <c r="LPV14" s="48"/>
      <c r="LPW14" s="48"/>
      <c r="LPX14" s="48"/>
      <c r="LPY14" s="48"/>
      <c r="LPZ14" s="48"/>
      <c r="LQA14" s="48"/>
      <c r="LQB14" s="48"/>
      <c r="LQC14" s="48"/>
      <c r="LQD14" s="48"/>
      <c r="LQE14" s="48"/>
      <c r="LQF14" s="48"/>
      <c r="LQG14" s="48"/>
      <c r="LQH14" s="48"/>
      <c r="LQI14" s="48"/>
      <c r="LQJ14" s="48"/>
      <c r="LQK14" s="48"/>
      <c r="LQL14" s="48"/>
      <c r="LQM14" s="48"/>
      <c r="LQN14" s="48"/>
      <c r="LQO14" s="48"/>
      <c r="LQP14" s="48"/>
      <c r="LQQ14" s="48"/>
      <c r="LQR14" s="48"/>
      <c r="LQS14" s="48"/>
      <c r="LQT14" s="48"/>
      <c r="LQU14" s="48"/>
      <c r="LQV14" s="48"/>
      <c r="LQW14" s="48"/>
      <c r="LQX14" s="48"/>
      <c r="LQY14" s="48"/>
      <c r="LQZ14" s="48"/>
      <c r="LRA14" s="48"/>
      <c r="LRB14" s="48"/>
      <c r="LRC14" s="48"/>
      <c r="LRD14" s="48"/>
      <c r="LRE14" s="48"/>
      <c r="LRF14" s="48"/>
      <c r="LRG14" s="48"/>
      <c r="LRH14" s="48"/>
      <c r="LRI14" s="48"/>
      <c r="LRJ14" s="48"/>
      <c r="LRK14" s="48"/>
      <c r="LRL14" s="48"/>
      <c r="LRM14" s="48"/>
      <c r="LRN14" s="48"/>
      <c r="LRO14" s="48"/>
      <c r="LRP14" s="48"/>
      <c r="LRQ14" s="48"/>
      <c r="LRR14" s="48"/>
      <c r="LRS14" s="48"/>
      <c r="LRT14" s="48"/>
      <c r="LRU14" s="48"/>
      <c r="LRV14" s="48"/>
      <c r="LRW14" s="48"/>
      <c r="LRX14" s="48"/>
      <c r="LRY14" s="48"/>
      <c r="LRZ14" s="48"/>
      <c r="LSA14" s="48"/>
      <c r="LSB14" s="48"/>
      <c r="LSC14" s="48"/>
      <c r="LSD14" s="48"/>
      <c r="LSE14" s="48"/>
      <c r="LSF14" s="48"/>
      <c r="LSG14" s="48"/>
      <c r="LSH14" s="48"/>
      <c r="LSI14" s="48"/>
      <c r="LSJ14" s="48"/>
      <c r="LSK14" s="48"/>
      <c r="LSL14" s="48"/>
      <c r="LSM14" s="48"/>
      <c r="LSN14" s="48"/>
      <c r="LSO14" s="48"/>
      <c r="LSP14" s="48"/>
      <c r="LSQ14" s="48"/>
      <c r="LSR14" s="48"/>
      <c r="LSS14" s="48"/>
      <c r="LST14" s="48"/>
      <c r="LSU14" s="48"/>
      <c r="LSV14" s="48"/>
      <c r="LSW14" s="48"/>
      <c r="LSX14" s="48"/>
      <c r="LSY14" s="48"/>
      <c r="LSZ14" s="48"/>
      <c r="LTA14" s="48"/>
      <c r="LTB14" s="48"/>
      <c r="LTC14" s="48"/>
      <c r="LTD14" s="48"/>
      <c r="LTE14" s="48"/>
      <c r="LTF14" s="48"/>
      <c r="LTG14" s="48"/>
      <c r="LTH14" s="48"/>
      <c r="LTI14" s="48"/>
      <c r="LTJ14" s="48"/>
      <c r="LTK14" s="48"/>
      <c r="LTL14" s="48"/>
      <c r="LTM14" s="48"/>
      <c r="LTN14" s="48"/>
      <c r="LTO14" s="48"/>
      <c r="LTP14" s="48"/>
      <c r="LTQ14" s="48"/>
      <c r="LTR14" s="48"/>
      <c r="LTS14" s="48"/>
      <c r="LTT14" s="48"/>
      <c r="LTU14" s="48"/>
      <c r="LTV14" s="48"/>
      <c r="LTW14" s="48"/>
      <c r="LTX14" s="48"/>
      <c r="LTY14" s="48"/>
      <c r="LTZ14" s="48"/>
      <c r="LUA14" s="48"/>
      <c r="LUB14" s="48"/>
      <c r="LUC14" s="48"/>
      <c r="LUD14" s="48"/>
      <c r="LUE14" s="48"/>
      <c r="LUF14" s="48"/>
      <c r="LUG14" s="48"/>
      <c r="LUH14" s="48"/>
      <c r="LUI14" s="48"/>
      <c r="LUJ14" s="48"/>
      <c r="LUK14" s="48"/>
      <c r="LUL14" s="48"/>
      <c r="LUM14" s="48"/>
      <c r="LUN14" s="48"/>
      <c r="LUO14" s="48"/>
      <c r="LUP14" s="48"/>
      <c r="LUQ14" s="48"/>
      <c r="LUR14" s="48"/>
      <c r="LUS14" s="48"/>
      <c r="LUT14" s="48"/>
      <c r="LUU14" s="48"/>
      <c r="LUV14" s="48"/>
      <c r="LUW14" s="48"/>
      <c r="LUX14" s="48"/>
      <c r="LUY14" s="48"/>
      <c r="LUZ14" s="48"/>
      <c r="LVA14" s="48"/>
      <c r="LVB14" s="48"/>
      <c r="LVC14" s="48"/>
      <c r="LVD14" s="48"/>
      <c r="LVE14" s="48"/>
      <c r="LVF14" s="48"/>
      <c r="LVG14" s="48"/>
      <c r="LVH14" s="48"/>
      <c r="LVI14" s="48"/>
      <c r="LVJ14" s="48"/>
      <c r="LVK14" s="48"/>
      <c r="LVL14" s="48"/>
      <c r="LVM14" s="48"/>
      <c r="LVN14" s="48"/>
      <c r="LVO14" s="48"/>
      <c r="LVP14" s="48"/>
      <c r="LVQ14" s="48"/>
      <c r="LVR14" s="48"/>
      <c r="LVS14" s="48"/>
      <c r="LVT14" s="48"/>
      <c r="LVU14" s="48"/>
      <c r="LVV14" s="48"/>
      <c r="LVW14" s="48"/>
      <c r="LVX14" s="48"/>
      <c r="LVY14" s="48"/>
      <c r="LVZ14" s="48"/>
      <c r="LWA14" s="48"/>
      <c r="LWB14" s="48"/>
      <c r="LWC14" s="48"/>
      <c r="LWD14" s="48"/>
      <c r="LWE14" s="48"/>
      <c r="LWF14" s="48"/>
      <c r="LWG14" s="48"/>
      <c r="LWH14" s="48"/>
      <c r="LWI14" s="48"/>
      <c r="LWJ14" s="48"/>
      <c r="LWK14" s="48"/>
      <c r="LWL14" s="48"/>
      <c r="LWM14" s="48"/>
      <c r="LWN14" s="48"/>
      <c r="LWO14" s="48"/>
      <c r="LWP14" s="48"/>
      <c r="LWQ14" s="48"/>
      <c r="LWR14" s="48"/>
      <c r="LWS14" s="48"/>
      <c r="LWT14" s="48"/>
      <c r="LWU14" s="48"/>
      <c r="LWV14" s="48"/>
      <c r="LWW14" s="48"/>
      <c r="LWX14" s="48"/>
      <c r="LWY14" s="48"/>
      <c r="LWZ14" s="48"/>
      <c r="LXA14" s="48"/>
      <c r="LXB14" s="48"/>
      <c r="LXC14" s="48"/>
      <c r="LXD14" s="48"/>
      <c r="LXE14" s="48"/>
      <c r="LXF14" s="48"/>
      <c r="LXG14" s="48"/>
      <c r="LXH14" s="48"/>
      <c r="LXI14" s="48"/>
      <c r="LXJ14" s="48"/>
      <c r="LXK14" s="48"/>
      <c r="LXL14" s="48"/>
      <c r="LXM14" s="48"/>
      <c r="LXN14" s="48"/>
      <c r="LXO14" s="48"/>
      <c r="LXP14" s="48"/>
      <c r="LXQ14" s="48"/>
      <c r="LXR14" s="48"/>
      <c r="LXS14" s="48"/>
      <c r="LXT14" s="48"/>
      <c r="LXU14" s="48"/>
      <c r="LXV14" s="48"/>
      <c r="LXW14" s="48"/>
      <c r="LXX14" s="48"/>
      <c r="LXY14" s="48"/>
      <c r="LXZ14" s="48"/>
      <c r="LYA14" s="48"/>
      <c r="LYB14" s="48"/>
      <c r="LYC14" s="48"/>
      <c r="LYD14" s="48"/>
      <c r="LYE14" s="48"/>
      <c r="LYF14" s="48"/>
      <c r="LYG14" s="48"/>
      <c r="LYH14" s="48"/>
      <c r="LYI14" s="48"/>
      <c r="LYJ14" s="48"/>
      <c r="LYK14" s="48"/>
      <c r="LYL14" s="48"/>
      <c r="LYM14" s="48"/>
      <c r="LYN14" s="48"/>
      <c r="LYO14" s="48"/>
      <c r="LYP14" s="48"/>
      <c r="LYQ14" s="48"/>
      <c r="LYR14" s="48"/>
      <c r="LYS14" s="48"/>
      <c r="LYT14" s="48"/>
      <c r="LYU14" s="48"/>
      <c r="LYV14" s="48"/>
      <c r="LYW14" s="48"/>
      <c r="LYX14" s="48"/>
      <c r="LYY14" s="48"/>
      <c r="LYZ14" s="48"/>
      <c r="LZA14" s="48"/>
      <c r="LZB14" s="48"/>
      <c r="LZC14" s="48"/>
      <c r="LZD14" s="48"/>
      <c r="LZE14" s="48"/>
      <c r="LZF14" s="48"/>
      <c r="LZG14" s="48"/>
      <c r="LZH14" s="48"/>
      <c r="LZI14" s="48"/>
      <c r="LZJ14" s="48"/>
      <c r="LZK14" s="48"/>
      <c r="LZL14" s="48"/>
      <c r="LZM14" s="48"/>
      <c r="LZN14" s="48"/>
      <c r="LZO14" s="48"/>
      <c r="LZP14" s="48"/>
      <c r="LZQ14" s="48"/>
      <c r="LZR14" s="48"/>
      <c r="LZS14" s="48"/>
      <c r="LZT14" s="48"/>
      <c r="LZU14" s="48"/>
      <c r="LZV14" s="48"/>
      <c r="LZW14" s="48"/>
      <c r="LZX14" s="48"/>
      <c r="LZY14" s="48"/>
      <c r="LZZ14" s="48"/>
      <c r="MAA14" s="48"/>
      <c r="MAB14" s="48"/>
      <c r="MAC14" s="48"/>
      <c r="MAD14" s="48"/>
      <c r="MAE14" s="48"/>
      <c r="MAF14" s="48"/>
      <c r="MAG14" s="48"/>
      <c r="MAH14" s="48"/>
      <c r="MAI14" s="48"/>
      <c r="MAJ14" s="48"/>
      <c r="MAK14" s="48"/>
      <c r="MAL14" s="48"/>
      <c r="MAM14" s="48"/>
      <c r="MAN14" s="48"/>
      <c r="MAO14" s="48"/>
      <c r="MAP14" s="48"/>
      <c r="MAQ14" s="48"/>
      <c r="MAR14" s="48"/>
      <c r="MAS14" s="48"/>
      <c r="MAT14" s="48"/>
      <c r="MAU14" s="48"/>
      <c r="MAV14" s="48"/>
      <c r="MAW14" s="48"/>
      <c r="MAX14" s="48"/>
      <c r="MAY14" s="48"/>
      <c r="MAZ14" s="48"/>
      <c r="MBA14" s="48"/>
      <c r="MBB14" s="48"/>
      <c r="MBC14" s="48"/>
      <c r="MBD14" s="48"/>
      <c r="MBE14" s="48"/>
      <c r="MBF14" s="48"/>
      <c r="MBG14" s="48"/>
      <c r="MBH14" s="48"/>
      <c r="MBI14" s="48"/>
      <c r="MBJ14" s="48"/>
      <c r="MBK14" s="48"/>
      <c r="MBL14" s="48"/>
      <c r="MBM14" s="48"/>
      <c r="MBN14" s="48"/>
      <c r="MBO14" s="48"/>
      <c r="MBP14" s="48"/>
      <c r="MBQ14" s="48"/>
      <c r="MBR14" s="48"/>
      <c r="MBS14" s="48"/>
      <c r="MBT14" s="48"/>
      <c r="MBU14" s="48"/>
      <c r="MBV14" s="48"/>
      <c r="MBW14" s="48"/>
      <c r="MBX14" s="48"/>
      <c r="MBY14" s="48"/>
      <c r="MBZ14" s="48"/>
      <c r="MCA14" s="48"/>
      <c r="MCB14" s="48"/>
      <c r="MCC14" s="48"/>
      <c r="MCD14" s="48"/>
      <c r="MCE14" s="48"/>
      <c r="MCF14" s="48"/>
      <c r="MCG14" s="48"/>
      <c r="MCH14" s="48"/>
      <c r="MCI14" s="48"/>
      <c r="MCJ14" s="48"/>
      <c r="MCK14" s="48"/>
      <c r="MCL14" s="48"/>
      <c r="MCM14" s="48"/>
      <c r="MCN14" s="48"/>
      <c r="MCO14" s="48"/>
      <c r="MCP14" s="48"/>
      <c r="MCQ14" s="48"/>
      <c r="MCR14" s="48"/>
      <c r="MCS14" s="48"/>
      <c r="MCT14" s="48"/>
      <c r="MCU14" s="48"/>
      <c r="MCV14" s="48"/>
      <c r="MCW14" s="48"/>
      <c r="MCX14" s="48"/>
      <c r="MCY14" s="48"/>
      <c r="MCZ14" s="48"/>
      <c r="MDA14" s="48"/>
      <c r="MDB14" s="48"/>
      <c r="MDC14" s="48"/>
      <c r="MDD14" s="48"/>
      <c r="MDE14" s="48"/>
      <c r="MDF14" s="48"/>
      <c r="MDG14" s="48"/>
      <c r="MDH14" s="48"/>
      <c r="MDI14" s="48"/>
      <c r="MDJ14" s="48"/>
      <c r="MDK14" s="48"/>
      <c r="MDL14" s="48"/>
      <c r="MDM14" s="48"/>
      <c r="MDN14" s="48"/>
      <c r="MDO14" s="48"/>
      <c r="MDP14" s="48"/>
      <c r="MDQ14" s="48"/>
      <c r="MDR14" s="48"/>
      <c r="MDS14" s="48"/>
      <c r="MDT14" s="48"/>
      <c r="MDU14" s="48"/>
      <c r="MDV14" s="48"/>
      <c r="MDW14" s="48"/>
      <c r="MDX14" s="48"/>
      <c r="MDY14" s="48"/>
      <c r="MDZ14" s="48"/>
      <c r="MEA14" s="48"/>
      <c r="MEB14" s="48"/>
      <c r="MEC14" s="48"/>
      <c r="MED14" s="48"/>
      <c r="MEE14" s="48"/>
      <c r="MEF14" s="48"/>
      <c r="MEG14" s="48"/>
      <c r="MEH14" s="48"/>
      <c r="MEI14" s="48"/>
      <c r="MEJ14" s="48"/>
      <c r="MEK14" s="48"/>
      <c r="MEL14" s="48"/>
      <c r="MEM14" s="48"/>
      <c r="MEN14" s="48"/>
      <c r="MEO14" s="48"/>
      <c r="MEP14" s="48"/>
      <c r="MEQ14" s="48"/>
      <c r="MER14" s="48"/>
      <c r="MES14" s="48"/>
      <c r="MET14" s="48"/>
      <c r="MEU14" s="48"/>
      <c r="MEV14" s="48"/>
      <c r="MEW14" s="48"/>
      <c r="MEX14" s="48"/>
      <c r="MEY14" s="48"/>
      <c r="MEZ14" s="48"/>
      <c r="MFA14" s="48"/>
      <c r="MFB14" s="48"/>
      <c r="MFC14" s="48"/>
      <c r="MFD14" s="48"/>
      <c r="MFE14" s="48"/>
      <c r="MFF14" s="48"/>
      <c r="MFG14" s="48"/>
      <c r="MFH14" s="48"/>
      <c r="MFI14" s="48"/>
      <c r="MFJ14" s="48"/>
      <c r="MFK14" s="48"/>
      <c r="MFL14" s="48"/>
      <c r="MFM14" s="48"/>
      <c r="MFN14" s="48"/>
      <c r="MFO14" s="48"/>
      <c r="MFP14" s="48"/>
      <c r="MFQ14" s="48"/>
      <c r="MFR14" s="48"/>
      <c r="MFS14" s="48"/>
      <c r="MFT14" s="48"/>
      <c r="MFU14" s="48"/>
      <c r="MFV14" s="48"/>
      <c r="MFW14" s="48"/>
      <c r="MFX14" s="48"/>
      <c r="MFY14" s="48"/>
      <c r="MFZ14" s="48"/>
      <c r="MGA14" s="48"/>
      <c r="MGB14" s="48"/>
      <c r="MGC14" s="48"/>
      <c r="MGD14" s="48"/>
      <c r="MGE14" s="48"/>
      <c r="MGF14" s="48"/>
      <c r="MGG14" s="48"/>
      <c r="MGH14" s="48"/>
      <c r="MGI14" s="48"/>
      <c r="MGJ14" s="48"/>
      <c r="MGK14" s="48"/>
      <c r="MGL14" s="48"/>
      <c r="MGM14" s="48"/>
      <c r="MGN14" s="48"/>
      <c r="MGO14" s="48"/>
      <c r="MGP14" s="48"/>
      <c r="MGQ14" s="48"/>
      <c r="MGR14" s="48"/>
      <c r="MGS14" s="48"/>
      <c r="MGT14" s="48"/>
      <c r="MGU14" s="48"/>
      <c r="MGV14" s="48"/>
      <c r="MGW14" s="48"/>
      <c r="MGX14" s="48"/>
      <c r="MGY14" s="48"/>
      <c r="MGZ14" s="48"/>
      <c r="MHA14" s="48"/>
      <c r="MHB14" s="48"/>
      <c r="MHC14" s="48"/>
      <c r="MHD14" s="48"/>
      <c r="MHE14" s="48"/>
      <c r="MHF14" s="48"/>
      <c r="MHG14" s="48"/>
      <c r="MHH14" s="48"/>
      <c r="MHI14" s="48"/>
      <c r="MHJ14" s="48"/>
      <c r="MHK14" s="48"/>
      <c r="MHL14" s="48"/>
      <c r="MHM14" s="48"/>
      <c r="MHN14" s="48"/>
      <c r="MHO14" s="48"/>
      <c r="MHP14" s="48"/>
      <c r="MHQ14" s="48"/>
      <c r="MHR14" s="48"/>
      <c r="MHS14" s="48"/>
      <c r="MHT14" s="48"/>
      <c r="MHU14" s="48"/>
      <c r="MHV14" s="48"/>
      <c r="MHW14" s="48"/>
      <c r="MHX14" s="48"/>
      <c r="MHY14" s="48"/>
      <c r="MHZ14" s="48"/>
      <c r="MIA14" s="48"/>
      <c r="MIB14" s="48"/>
      <c r="MIC14" s="48"/>
      <c r="MID14" s="48"/>
      <c r="MIE14" s="48"/>
      <c r="MIF14" s="48"/>
      <c r="MIG14" s="48"/>
      <c r="MIH14" s="48"/>
      <c r="MII14" s="48"/>
      <c r="MIJ14" s="48"/>
      <c r="MIK14" s="48"/>
      <c r="MIL14" s="48"/>
      <c r="MIM14" s="48"/>
      <c r="MIN14" s="48"/>
      <c r="MIO14" s="48"/>
      <c r="MIP14" s="48"/>
      <c r="MIQ14" s="48"/>
      <c r="MIR14" s="48"/>
      <c r="MIS14" s="48"/>
      <c r="MIT14" s="48"/>
      <c r="MIU14" s="48"/>
      <c r="MIV14" s="48"/>
      <c r="MIW14" s="48"/>
      <c r="MIX14" s="48"/>
      <c r="MIY14" s="48"/>
      <c r="MIZ14" s="48"/>
      <c r="MJA14" s="48"/>
      <c r="MJB14" s="48"/>
      <c r="MJC14" s="48"/>
      <c r="MJD14" s="48"/>
      <c r="MJE14" s="48"/>
      <c r="MJF14" s="48"/>
      <c r="MJG14" s="48"/>
      <c r="MJH14" s="48"/>
      <c r="MJI14" s="48"/>
      <c r="MJJ14" s="48"/>
      <c r="MJK14" s="48"/>
      <c r="MJL14" s="48"/>
      <c r="MJM14" s="48"/>
      <c r="MJN14" s="48"/>
      <c r="MJO14" s="48"/>
      <c r="MJP14" s="48"/>
      <c r="MJQ14" s="48"/>
      <c r="MJR14" s="48"/>
      <c r="MJS14" s="48"/>
      <c r="MJT14" s="48"/>
      <c r="MJU14" s="48"/>
      <c r="MJV14" s="48"/>
      <c r="MJW14" s="48"/>
      <c r="MJX14" s="48"/>
      <c r="MJY14" s="48"/>
      <c r="MJZ14" s="48"/>
      <c r="MKA14" s="48"/>
      <c r="MKB14" s="48"/>
      <c r="MKC14" s="48"/>
      <c r="MKD14" s="48"/>
      <c r="MKE14" s="48"/>
      <c r="MKF14" s="48"/>
      <c r="MKG14" s="48"/>
      <c r="MKH14" s="48"/>
      <c r="MKI14" s="48"/>
      <c r="MKJ14" s="48"/>
      <c r="MKK14" s="48"/>
      <c r="MKL14" s="48"/>
      <c r="MKM14" s="48"/>
      <c r="MKN14" s="48"/>
      <c r="MKO14" s="48"/>
      <c r="MKP14" s="48"/>
      <c r="MKQ14" s="48"/>
      <c r="MKR14" s="48"/>
      <c r="MKS14" s="48"/>
      <c r="MKT14" s="48"/>
      <c r="MKU14" s="48"/>
      <c r="MKV14" s="48"/>
      <c r="MKW14" s="48"/>
      <c r="MKX14" s="48"/>
      <c r="MKY14" s="48"/>
      <c r="MKZ14" s="48"/>
      <c r="MLA14" s="48"/>
      <c r="MLB14" s="48"/>
      <c r="MLC14" s="48"/>
      <c r="MLD14" s="48"/>
      <c r="MLE14" s="48"/>
      <c r="MLF14" s="48"/>
      <c r="MLG14" s="48"/>
      <c r="MLH14" s="48"/>
      <c r="MLI14" s="48"/>
      <c r="MLJ14" s="48"/>
      <c r="MLK14" s="48"/>
      <c r="MLL14" s="48"/>
      <c r="MLM14" s="48"/>
      <c r="MLN14" s="48"/>
      <c r="MLO14" s="48"/>
      <c r="MLP14" s="48"/>
      <c r="MLQ14" s="48"/>
      <c r="MLR14" s="48"/>
      <c r="MLS14" s="48"/>
      <c r="MLT14" s="48"/>
      <c r="MLU14" s="48"/>
      <c r="MLV14" s="48"/>
      <c r="MLW14" s="48"/>
      <c r="MLX14" s="48"/>
      <c r="MLY14" s="48"/>
      <c r="MLZ14" s="48"/>
      <c r="MMA14" s="48"/>
      <c r="MMB14" s="48"/>
      <c r="MMC14" s="48"/>
      <c r="MMD14" s="48"/>
      <c r="MME14" s="48"/>
      <c r="MMF14" s="48"/>
      <c r="MMG14" s="48"/>
      <c r="MMH14" s="48"/>
      <c r="MMI14" s="48"/>
      <c r="MMJ14" s="48"/>
      <c r="MMK14" s="48"/>
      <c r="MML14" s="48"/>
      <c r="MMM14" s="48"/>
      <c r="MMN14" s="48"/>
      <c r="MMO14" s="48"/>
      <c r="MMP14" s="48"/>
      <c r="MMQ14" s="48"/>
      <c r="MMR14" s="48"/>
      <c r="MMS14" s="48"/>
      <c r="MMT14" s="48"/>
      <c r="MMU14" s="48"/>
      <c r="MMV14" s="48"/>
      <c r="MMW14" s="48"/>
      <c r="MMX14" s="48"/>
      <c r="MMY14" s="48"/>
      <c r="MMZ14" s="48"/>
      <c r="MNA14" s="48"/>
      <c r="MNB14" s="48"/>
      <c r="MNC14" s="48"/>
      <c r="MND14" s="48"/>
      <c r="MNE14" s="48"/>
      <c r="MNF14" s="48"/>
      <c r="MNG14" s="48"/>
      <c r="MNH14" s="48"/>
      <c r="MNI14" s="48"/>
      <c r="MNJ14" s="48"/>
      <c r="MNK14" s="48"/>
      <c r="MNL14" s="48"/>
      <c r="MNM14" s="48"/>
      <c r="MNN14" s="48"/>
      <c r="MNO14" s="48"/>
      <c r="MNP14" s="48"/>
      <c r="MNQ14" s="48"/>
      <c r="MNR14" s="48"/>
      <c r="MNS14" s="48"/>
      <c r="MNT14" s="48"/>
      <c r="MNU14" s="48"/>
      <c r="MNV14" s="48"/>
      <c r="MNW14" s="48"/>
      <c r="MNX14" s="48"/>
      <c r="MNY14" s="48"/>
      <c r="MNZ14" s="48"/>
      <c r="MOA14" s="48"/>
      <c r="MOB14" s="48"/>
      <c r="MOC14" s="48"/>
      <c r="MOD14" s="48"/>
      <c r="MOE14" s="48"/>
      <c r="MOF14" s="48"/>
      <c r="MOG14" s="48"/>
      <c r="MOH14" s="48"/>
      <c r="MOI14" s="48"/>
      <c r="MOJ14" s="48"/>
      <c r="MOK14" s="48"/>
      <c r="MOL14" s="48"/>
      <c r="MOM14" s="48"/>
      <c r="MON14" s="48"/>
      <c r="MOO14" s="48"/>
      <c r="MOP14" s="48"/>
      <c r="MOQ14" s="48"/>
      <c r="MOR14" s="48"/>
      <c r="MOS14" s="48"/>
      <c r="MOT14" s="48"/>
      <c r="MOU14" s="48"/>
      <c r="MOV14" s="48"/>
      <c r="MOW14" s="48"/>
      <c r="MOX14" s="48"/>
      <c r="MOY14" s="48"/>
      <c r="MOZ14" s="48"/>
      <c r="MPA14" s="48"/>
      <c r="MPB14" s="48"/>
      <c r="MPC14" s="48"/>
      <c r="MPD14" s="48"/>
      <c r="MPE14" s="48"/>
      <c r="MPF14" s="48"/>
      <c r="MPG14" s="48"/>
      <c r="MPH14" s="48"/>
      <c r="MPI14" s="48"/>
      <c r="MPJ14" s="48"/>
      <c r="MPK14" s="48"/>
      <c r="MPL14" s="48"/>
      <c r="MPM14" s="48"/>
      <c r="MPN14" s="48"/>
      <c r="MPO14" s="48"/>
      <c r="MPP14" s="48"/>
      <c r="MPQ14" s="48"/>
      <c r="MPR14" s="48"/>
      <c r="MPS14" s="48"/>
      <c r="MPT14" s="48"/>
      <c r="MPU14" s="48"/>
      <c r="MPV14" s="48"/>
      <c r="MPW14" s="48"/>
      <c r="MPX14" s="48"/>
      <c r="MPY14" s="48"/>
      <c r="MPZ14" s="48"/>
      <c r="MQA14" s="48"/>
      <c r="MQB14" s="48"/>
      <c r="MQC14" s="48"/>
      <c r="MQD14" s="48"/>
      <c r="MQE14" s="48"/>
      <c r="MQF14" s="48"/>
      <c r="MQG14" s="48"/>
      <c r="MQH14" s="48"/>
      <c r="MQI14" s="48"/>
      <c r="MQJ14" s="48"/>
      <c r="MQK14" s="48"/>
      <c r="MQL14" s="48"/>
      <c r="MQM14" s="48"/>
      <c r="MQN14" s="48"/>
      <c r="MQO14" s="48"/>
      <c r="MQP14" s="48"/>
      <c r="MQQ14" s="48"/>
      <c r="MQR14" s="48"/>
      <c r="MQS14" s="48"/>
      <c r="MQT14" s="48"/>
      <c r="MQU14" s="48"/>
      <c r="MQV14" s="48"/>
      <c r="MQW14" s="48"/>
      <c r="MQX14" s="48"/>
      <c r="MQY14" s="48"/>
      <c r="MQZ14" s="48"/>
      <c r="MRA14" s="48"/>
      <c r="MRB14" s="48"/>
      <c r="MRC14" s="48"/>
      <c r="MRD14" s="48"/>
      <c r="MRE14" s="48"/>
      <c r="MRF14" s="48"/>
      <c r="MRG14" s="48"/>
      <c r="MRH14" s="48"/>
      <c r="MRI14" s="48"/>
      <c r="MRJ14" s="48"/>
      <c r="MRK14" s="48"/>
      <c r="MRL14" s="48"/>
      <c r="MRM14" s="48"/>
      <c r="MRN14" s="48"/>
      <c r="MRO14" s="48"/>
      <c r="MRP14" s="48"/>
      <c r="MRQ14" s="48"/>
      <c r="MRR14" s="48"/>
      <c r="MRS14" s="48"/>
      <c r="MRT14" s="48"/>
      <c r="MRU14" s="48"/>
      <c r="MRV14" s="48"/>
      <c r="MRW14" s="48"/>
      <c r="MRX14" s="48"/>
      <c r="MRY14" s="48"/>
      <c r="MRZ14" s="48"/>
      <c r="MSA14" s="48"/>
      <c r="MSB14" s="48"/>
      <c r="MSC14" s="48"/>
      <c r="MSD14" s="48"/>
      <c r="MSE14" s="48"/>
      <c r="MSF14" s="48"/>
      <c r="MSG14" s="48"/>
      <c r="MSH14" s="48"/>
      <c r="MSI14" s="48"/>
      <c r="MSJ14" s="48"/>
      <c r="MSK14" s="48"/>
      <c r="MSL14" s="48"/>
      <c r="MSM14" s="48"/>
      <c r="MSN14" s="48"/>
      <c r="MSO14" s="48"/>
      <c r="MSP14" s="48"/>
      <c r="MSQ14" s="48"/>
      <c r="MSR14" s="48"/>
      <c r="MSS14" s="48"/>
      <c r="MST14" s="48"/>
      <c r="MSU14" s="48"/>
      <c r="MSV14" s="48"/>
      <c r="MSW14" s="48"/>
      <c r="MSX14" s="48"/>
      <c r="MSY14" s="48"/>
      <c r="MSZ14" s="48"/>
      <c r="MTA14" s="48"/>
      <c r="MTB14" s="48"/>
      <c r="MTC14" s="48"/>
      <c r="MTD14" s="48"/>
      <c r="MTE14" s="48"/>
      <c r="MTF14" s="48"/>
      <c r="MTG14" s="48"/>
      <c r="MTH14" s="48"/>
      <c r="MTI14" s="48"/>
      <c r="MTJ14" s="48"/>
      <c r="MTK14" s="48"/>
      <c r="MTL14" s="48"/>
      <c r="MTM14" s="48"/>
      <c r="MTN14" s="48"/>
      <c r="MTO14" s="48"/>
      <c r="MTP14" s="48"/>
      <c r="MTQ14" s="48"/>
      <c r="MTR14" s="48"/>
      <c r="MTS14" s="48"/>
      <c r="MTT14" s="48"/>
      <c r="MTU14" s="48"/>
      <c r="MTV14" s="48"/>
      <c r="MTW14" s="48"/>
      <c r="MTX14" s="48"/>
      <c r="MTY14" s="48"/>
      <c r="MTZ14" s="48"/>
      <c r="MUA14" s="48"/>
      <c r="MUB14" s="48"/>
      <c r="MUC14" s="48"/>
      <c r="MUD14" s="48"/>
      <c r="MUE14" s="48"/>
      <c r="MUF14" s="48"/>
      <c r="MUG14" s="48"/>
      <c r="MUH14" s="48"/>
      <c r="MUI14" s="48"/>
      <c r="MUJ14" s="48"/>
      <c r="MUK14" s="48"/>
      <c r="MUL14" s="48"/>
      <c r="MUM14" s="48"/>
      <c r="MUN14" s="48"/>
      <c r="MUO14" s="48"/>
      <c r="MUP14" s="48"/>
      <c r="MUQ14" s="48"/>
      <c r="MUR14" s="48"/>
      <c r="MUS14" s="48"/>
      <c r="MUT14" s="48"/>
      <c r="MUU14" s="48"/>
      <c r="MUV14" s="48"/>
      <c r="MUW14" s="48"/>
      <c r="MUX14" s="48"/>
      <c r="MUY14" s="48"/>
      <c r="MUZ14" s="48"/>
      <c r="MVA14" s="48"/>
      <c r="MVB14" s="48"/>
      <c r="MVC14" s="48"/>
      <c r="MVD14" s="48"/>
      <c r="MVE14" s="48"/>
      <c r="MVF14" s="48"/>
      <c r="MVG14" s="48"/>
      <c r="MVH14" s="48"/>
      <c r="MVI14" s="48"/>
      <c r="MVJ14" s="48"/>
      <c r="MVK14" s="48"/>
      <c r="MVL14" s="48"/>
      <c r="MVM14" s="48"/>
      <c r="MVN14" s="48"/>
      <c r="MVO14" s="48"/>
      <c r="MVP14" s="48"/>
      <c r="MVQ14" s="48"/>
      <c r="MVR14" s="48"/>
      <c r="MVS14" s="48"/>
      <c r="MVT14" s="48"/>
      <c r="MVU14" s="48"/>
      <c r="MVV14" s="48"/>
      <c r="MVW14" s="48"/>
      <c r="MVX14" s="48"/>
      <c r="MVY14" s="48"/>
      <c r="MVZ14" s="48"/>
      <c r="MWA14" s="48"/>
      <c r="MWB14" s="48"/>
      <c r="MWC14" s="48"/>
      <c r="MWD14" s="48"/>
      <c r="MWE14" s="48"/>
      <c r="MWF14" s="48"/>
      <c r="MWG14" s="48"/>
      <c r="MWH14" s="48"/>
      <c r="MWI14" s="48"/>
      <c r="MWJ14" s="48"/>
      <c r="MWK14" s="48"/>
      <c r="MWL14" s="48"/>
      <c r="MWM14" s="48"/>
      <c r="MWN14" s="48"/>
      <c r="MWO14" s="48"/>
      <c r="MWP14" s="48"/>
      <c r="MWQ14" s="48"/>
      <c r="MWR14" s="48"/>
      <c r="MWS14" s="48"/>
      <c r="MWT14" s="48"/>
      <c r="MWU14" s="48"/>
      <c r="MWV14" s="48"/>
      <c r="MWW14" s="48"/>
      <c r="MWX14" s="48"/>
      <c r="MWY14" s="48"/>
      <c r="MWZ14" s="48"/>
      <c r="MXA14" s="48"/>
      <c r="MXB14" s="48"/>
      <c r="MXC14" s="48"/>
      <c r="MXD14" s="48"/>
      <c r="MXE14" s="48"/>
      <c r="MXF14" s="48"/>
      <c r="MXG14" s="48"/>
      <c r="MXH14" s="48"/>
      <c r="MXI14" s="48"/>
      <c r="MXJ14" s="48"/>
      <c r="MXK14" s="48"/>
      <c r="MXL14" s="48"/>
      <c r="MXM14" s="48"/>
      <c r="MXN14" s="48"/>
      <c r="MXO14" s="48"/>
      <c r="MXP14" s="48"/>
      <c r="MXQ14" s="48"/>
      <c r="MXR14" s="48"/>
      <c r="MXS14" s="48"/>
      <c r="MXT14" s="48"/>
      <c r="MXU14" s="48"/>
      <c r="MXV14" s="48"/>
      <c r="MXW14" s="48"/>
      <c r="MXX14" s="48"/>
      <c r="MXY14" s="48"/>
      <c r="MXZ14" s="48"/>
      <c r="MYA14" s="48"/>
      <c r="MYB14" s="48"/>
      <c r="MYC14" s="48"/>
      <c r="MYD14" s="48"/>
      <c r="MYE14" s="48"/>
      <c r="MYF14" s="48"/>
      <c r="MYG14" s="48"/>
      <c r="MYH14" s="48"/>
      <c r="MYI14" s="48"/>
      <c r="MYJ14" s="48"/>
      <c r="MYK14" s="48"/>
      <c r="MYL14" s="48"/>
      <c r="MYM14" s="48"/>
      <c r="MYN14" s="48"/>
      <c r="MYO14" s="48"/>
      <c r="MYP14" s="48"/>
      <c r="MYQ14" s="48"/>
      <c r="MYR14" s="48"/>
      <c r="MYS14" s="48"/>
      <c r="MYT14" s="48"/>
      <c r="MYU14" s="48"/>
      <c r="MYV14" s="48"/>
      <c r="MYW14" s="48"/>
      <c r="MYX14" s="48"/>
      <c r="MYY14" s="48"/>
      <c r="MYZ14" s="48"/>
      <c r="MZA14" s="48"/>
      <c r="MZB14" s="48"/>
      <c r="MZC14" s="48"/>
      <c r="MZD14" s="48"/>
      <c r="MZE14" s="48"/>
      <c r="MZF14" s="48"/>
      <c r="MZG14" s="48"/>
      <c r="MZH14" s="48"/>
      <c r="MZI14" s="48"/>
      <c r="MZJ14" s="48"/>
      <c r="MZK14" s="48"/>
      <c r="MZL14" s="48"/>
      <c r="MZM14" s="48"/>
      <c r="MZN14" s="48"/>
      <c r="MZO14" s="48"/>
      <c r="MZP14" s="48"/>
      <c r="MZQ14" s="48"/>
      <c r="MZR14" s="48"/>
      <c r="MZS14" s="48"/>
      <c r="MZT14" s="48"/>
      <c r="MZU14" s="48"/>
      <c r="MZV14" s="48"/>
      <c r="MZW14" s="48"/>
      <c r="MZX14" s="48"/>
      <c r="MZY14" s="48"/>
      <c r="MZZ14" s="48"/>
      <c r="NAA14" s="48"/>
      <c r="NAB14" s="48"/>
      <c r="NAC14" s="48"/>
      <c r="NAD14" s="48"/>
      <c r="NAE14" s="48"/>
      <c r="NAF14" s="48"/>
      <c r="NAG14" s="48"/>
      <c r="NAH14" s="48"/>
      <c r="NAI14" s="48"/>
      <c r="NAJ14" s="48"/>
      <c r="NAK14" s="48"/>
      <c r="NAL14" s="48"/>
      <c r="NAM14" s="48"/>
      <c r="NAN14" s="48"/>
      <c r="NAO14" s="48"/>
      <c r="NAP14" s="48"/>
      <c r="NAQ14" s="48"/>
      <c r="NAR14" s="48"/>
      <c r="NAS14" s="48"/>
      <c r="NAT14" s="48"/>
      <c r="NAU14" s="48"/>
      <c r="NAV14" s="48"/>
      <c r="NAW14" s="48"/>
      <c r="NAX14" s="48"/>
      <c r="NAY14" s="48"/>
      <c r="NAZ14" s="48"/>
      <c r="NBA14" s="48"/>
      <c r="NBB14" s="48"/>
      <c r="NBC14" s="48"/>
      <c r="NBD14" s="48"/>
      <c r="NBE14" s="48"/>
      <c r="NBF14" s="48"/>
      <c r="NBG14" s="48"/>
      <c r="NBH14" s="48"/>
      <c r="NBI14" s="48"/>
      <c r="NBJ14" s="48"/>
      <c r="NBK14" s="48"/>
      <c r="NBL14" s="48"/>
      <c r="NBM14" s="48"/>
      <c r="NBN14" s="48"/>
      <c r="NBO14" s="48"/>
      <c r="NBP14" s="48"/>
      <c r="NBQ14" s="48"/>
      <c r="NBR14" s="48"/>
      <c r="NBS14" s="48"/>
      <c r="NBT14" s="48"/>
      <c r="NBU14" s="48"/>
      <c r="NBV14" s="48"/>
      <c r="NBW14" s="48"/>
      <c r="NBX14" s="48"/>
      <c r="NBY14" s="48"/>
      <c r="NBZ14" s="48"/>
      <c r="NCA14" s="48"/>
      <c r="NCB14" s="48"/>
      <c r="NCC14" s="48"/>
      <c r="NCD14" s="48"/>
      <c r="NCE14" s="48"/>
      <c r="NCF14" s="48"/>
      <c r="NCG14" s="48"/>
      <c r="NCH14" s="48"/>
      <c r="NCI14" s="48"/>
      <c r="NCJ14" s="48"/>
      <c r="NCK14" s="48"/>
      <c r="NCL14" s="48"/>
      <c r="NCM14" s="48"/>
      <c r="NCN14" s="48"/>
      <c r="NCO14" s="48"/>
      <c r="NCP14" s="48"/>
      <c r="NCQ14" s="48"/>
      <c r="NCR14" s="48"/>
      <c r="NCS14" s="48"/>
      <c r="NCT14" s="48"/>
      <c r="NCU14" s="48"/>
      <c r="NCV14" s="48"/>
      <c r="NCW14" s="48"/>
      <c r="NCX14" s="48"/>
      <c r="NCY14" s="48"/>
      <c r="NCZ14" s="48"/>
      <c r="NDA14" s="48"/>
      <c r="NDB14" s="48"/>
      <c r="NDC14" s="48"/>
      <c r="NDD14" s="48"/>
      <c r="NDE14" s="48"/>
      <c r="NDF14" s="48"/>
      <c r="NDG14" s="48"/>
      <c r="NDH14" s="48"/>
      <c r="NDI14" s="48"/>
      <c r="NDJ14" s="48"/>
      <c r="NDK14" s="48"/>
      <c r="NDL14" s="48"/>
      <c r="NDM14" s="48"/>
      <c r="NDN14" s="48"/>
      <c r="NDO14" s="48"/>
      <c r="NDP14" s="48"/>
      <c r="NDQ14" s="48"/>
      <c r="NDR14" s="48"/>
      <c r="NDS14" s="48"/>
      <c r="NDT14" s="48"/>
      <c r="NDU14" s="48"/>
      <c r="NDV14" s="48"/>
      <c r="NDW14" s="48"/>
      <c r="NDX14" s="48"/>
      <c r="NDY14" s="48"/>
      <c r="NDZ14" s="48"/>
      <c r="NEA14" s="48"/>
      <c r="NEB14" s="48"/>
      <c r="NEC14" s="48"/>
      <c r="NED14" s="48"/>
      <c r="NEE14" s="48"/>
      <c r="NEF14" s="48"/>
      <c r="NEG14" s="48"/>
      <c r="NEH14" s="48"/>
      <c r="NEI14" s="48"/>
      <c r="NEJ14" s="48"/>
      <c r="NEK14" s="48"/>
      <c r="NEL14" s="48"/>
      <c r="NEM14" s="48"/>
      <c r="NEN14" s="48"/>
      <c r="NEO14" s="48"/>
      <c r="NEP14" s="48"/>
      <c r="NEQ14" s="48"/>
      <c r="NER14" s="48"/>
      <c r="NES14" s="48"/>
      <c r="NET14" s="48"/>
      <c r="NEU14" s="48"/>
      <c r="NEV14" s="48"/>
      <c r="NEW14" s="48"/>
      <c r="NEX14" s="48"/>
      <c r="NEY14" s="48"/>
      <c r="NEZ14" s="48"/>
      <c r="NFA14" s="48"/>
      <c r="NFB14" s="48"/>
      <c r="NFC14" s="48"/>
      <c r="NFD14" s="48"/>
      <c r="NFE14" s="48"/>
      <c r="NFF14" s="48"/>
      <c r="NFG14" s="48"/>
      <c r="NFH14" s="48"/>
      <c r="NFI14" s="48"/>
      <c r="NFJ14" s="48"/>
      <c r="NFK14" s="48"/>
      <c r="NFL14" s="48"/>
      <c r="NFM14" s="48"/>
      <c r="NFN14" s="48"/>
      <c r="NFO14" s="48"/>
      <c r="NFP14" s="48"/>
      <c r="NFQ14" s="48"/>
      <c r="NFR14" s="48"/>
      <c r="NFS14" s="48"/>
      <c r="NFT14" s="48"/>
      <c r="NFU14" s="48"/>
      <c r="NFV14" s="48"/>
      <c r="NFW14" s="48"/>
      <c r="NFX14" s="48"/>
      <c r="NFY14" s="48"/>
      <c r="NFZ14" s="48"/>
      <c r="NGA14" s="48"/>
      <c r="NGB14" s="48"/>
      <c r="NGC14" s="48"/>
      <c r="NGD14" s="48"/>
      <c r="NGE14" s="48"/>
      <c r="NGF14" s="48"/>
      <c r="NGG14" s="48"/>
      <c r="NGH14" s="48"/>
      <c r="NGI14" s="48"/>
      <c r="NGJ14" s="48"/>
      <c r="NGK14" s="48"/>
      <c r="NGL14" s="48"/>
      <c r="NGM14" s="48"/>
      <c r="NGN14" s="48"/>
      <c r="NGO14" s="48"/>
      <c r="NGP14" s="48"/>
      <c r="NGQ14" s="48"/>
      <c r="NGR14" s="48"/>
      <c r="NGS14" s="48"/>
      <c r="NGT14" s="48"/>
      <c r="NGU14" s="48"/>
      <c r="NGV14" s="48"/>
      <c r="NGW14" s="48"/>
      <c r="NGX14" s="48"/>
      <c r="NGY14" s="48"/>
      <c r="NGZ14" s="48"/>
      <c r="NHA14" s="48"/>
      <c r="NHB14" s="48"/>
      <c r="NHC14" s="48"/>
      <c r="NHD14" s="48"/>
      <c r="NHE14" s="48"/>
      <c r="NHF14" s="48"/>
      <c r="NHG14" s="48"/>
      <c r="NHH14" s="48"/>
      <c r="NHI14" s="48"/>
      <c r="NHJ14" s="48"/>
      <c r="NHK14" s="48"/>
      <c r="NHL14" s="48"/>
      <c r="NHM14" s="48"/>
      <c r="NHN14" s="48"/>
      <c r="NHO14" s="48"/>
      <c r="NHP14" s="48"/>
      <c r="NHQ14" s="48"/>
      <c r="NHR14" s="48"/>
      <c r="NHS14" s="48"/>
      <c r="NHT14" s="48"/>
      <c r="NHU14" s="48"/>
      <c r="NHV14" s="48"/>
      <c r="NHW14" s="48"/>
      <c r="NHX14" s="48"/>
      <c r="NHY14" s="48"/>
      <c r="NHZ14" s="48"/>
      <c r="NIA14" s="48"/>
      <c r="NIB14" s="48"/>
      <c r="NIC14" s="48"/>
      <c r="NID14" s="48"/>
      <c r="NIE14" s="48"/>
      <c r="NIF14" s="48"/>
      <c r="NIG14" s="48"/>
      <c r="NIH14" s="48"/>
      <c r="NII14" s="48"/>
      <c r="NIJ14" s="48"/>
      <c r="NIK14" s="48"/>
      <c r="NIL14" s="48"/>
      <c r="NIM14" s="48"/>
      <c r="NIN14" s="48"/>
      <c r="NIO14" s="48"/>
      <c r="NIP14" s="48"/>
      <c r="NIQ14" s="48"/>
      <c r="NIR14" s="48"/>
      <c r="NIS14" s="48"/>
      <c r="NIT14" s="48"/>
      <c r="NIU14" s="48"/>
      <c r="NIV14" s="48"/>
      <c r="NIW14" s="48"/>
      <c r="NIX14" s="48"/>
      <c r="NIY14" s="48"/>
      <c r="NIZ14" s="48"/>
      <c r="NJA14" s="48"/>
      <c r="NJB14" s="48"/>
      <c r="NJC14" s="48"/>
      <c r="NJD14" s="48"/>
      <c r="NJE14" s="48"/>
      <c r="NJF14" s="48"/>
      <c r="NJG14" s="48"/>
      <c r="NJH14" s="48"/>
      <c r="NJI14" s="48"/>
      <c r="NJJ14" s="48"/>
      <c r="NJK14" s="48"/>
      <c r="NJL14" s="48"/>
      <c r="NJM14" s="48"/>
      <c r="NJN14" s="48"/>
      <c r="NJO14" s="48"/>
      <c r="NJP14" s="48"/>
      <c r="NJQ14" s="48"/>
      <c r="NJR14" s="48"/>
      <c r="NJS14" s="48"/>
      <c r="NJT14" s="48"/>
      <c r="NJU14" s="48"/>
      <c r="NJV14" s="48"/>
      <c r="NJW14" s="48"/>
      <c r="NJX14" s="48"/>
      <c r="NJY14" s="48"/>
      <c r="NJZ14" s="48"/>
      <c r="NKA14" s="48"/>
      <c r="NKB14" s="48"/>
      <c r="NKC14" s="48"/>
      <c r="NKD14" s="48"/>
      <c r="NKE14" s="48"/>
      <c r="NKF14" s="48"/>
      <c r="NKG14" s="48"/>
      <c r="NKH14" s="48"/>
      <c r="NKI14" s="48"/>
      <c r="NKJ14" s="48"/>
      <c r="NKK14" s="48"/>
      <c r="NKL14" s="48"/>
      <c r="NKM14" s="48"/>
      <c r="NKN14" s="48"/>
      <c r="NKO14" s="48"/>
      <c r="NKP14" s="48"/>
      <c r="NKQ14" s="48"/>
      <c r="NKR14" s="48"/>
      <c r="NKS14" s="48"/>
      <c r="NKT14" s="48"/>
      <c r="NKU14" s="48"/>
      <c r="NKV14" s="48"/>
      <c r="NKW14" s="48"/>
      <c r="NKX14" s="48"/>
      <c r="NKY14" s="48"/>
      <c r="NKZ14" s="48"/>
      <c r="NLA14" s="48"/>
      <c r="NLB14" s="48"/>
      <c r="NLC14" s="48"/>
      <c r="NLD14" s="48"/>
      <c r="NLE14" s="48"/>
      <c r="NLF14" s="48"/>
      <c r="NLG14" s="48"/>
      <c r="NLH14" s="48"/>
      <c r="NLI14" s="48"/>
      <c r="NLJ14" s="48"/>
      <c r="NLK14" s="48"/>
      <c r="NLL14" s="48"/>
      <c r="NLM14" s="48"/>
      <c r="NLN14" s="48"/>
      <c r="NLO14" s="48"/>
      <c r="NLP14" s="48"/>
      <c r="NLQ14" s="48"/>
      <c r="NLR14" s="48"/>
      <c r="NLS14" s="48"/>
      <c r="NLT14" s="48"/>
      <c r="NLU14" s="48"/>
      <c r="NLV14" s="48"/>
      <c r="NLW14" s="48"/>
      <c r="NLX14" s="48"/>
      <c r="NLY14" s="48"/>
      <c r="NLZ14" s="48"/>
      <c r="NMA14" s="48"/>
      <c r="NMB14" s="48"/>
      <c r="NMC14" s="48"/>
      <c r="NMD14" s="48"/>
      <c r="NME14" s="48"/>
      <c r="NMF14" s="48"/>
      <c r="NMG14" s="48"/>
      <c r="NMH14" s="48"/>
      <c r="NMI14" s="48"/>
      <c r="NMJ14" s="48"/>
      <c r="NMK14" s="48"/>
      <c r="NML14" s="48"/>
      <c r="NMM14" s="48"/>
      <c r="NMN14" s="48"/>
      <c r="NMO14" s="48"/>
      <c r="NMP14" s="48"/>
      <c r="NMQ14" s="48"/>
      <c r="NMR14" s="48"/>
      <c r="NMS14" s="48"/>
      <c r="NMT14" s="48"/>
      <c r="NMU14" s="48"/>
      <c r="NMV14" s="48"/>
      <c r="NMW14" s="48"/>
      <c r="NMX14" s="48"/>
      <c r="NMY14" s="48"/>
      <c r="NMZ14" s="48"/>
      <c r="NNA14" s="48"/>
      <c r="NNB14" s="48"/>
      <c r="NNC14" s="48"/>
      <c r="NND14" s="48"/>
      <c r="NNE14" s="48"/>
      <c r="NNF14" s="48"/>
      <c r="NNG14" s="48"/>
      <c r="NNH14" s="48"/>
      <c r="NNI14" s="48"/>
      <c r="NNJ14" s="48"/>
      <c r="NNK14" s="48"/>
      <c r="NNL14" s="48"/>
      <c r="NNM14" s="48"/>
      <c r="NNN14" s="48"/>
      <c r="NNO14" s="48"/>
      <c r="NNP14" s="48"/>
      <c r="NNQ14" s="48"/>
      <c r="NNR14" s="48"/>
      <c r="NNS14" s="48"/>
      <c r="NNT14" s="48"/>
      <c r="NNU14" s="48"/>
      <c r="NNV14" s="48"/>
      <c r="NNW14" s="48"/>
      <c r="NNX14" s="48"/>
      <c r="NNY14" s="48"/>
      <c r="NNZ14" s="48"/>
      <c r="NOA14" s="48"/>
      <c r="NOB14" s="48"/>
      <c r="NOC14" s="48"/>
      <c r="NOD14" s="48"/>
      <c r="NOE14" s="48"/>
      <c r="NOF14" s="48"/>
      <c r="NOG14" s="48"/>
      <c r="NOH14" s="48"/>
      <c r="NOI14" s="48"/>
      <c r="NOJ14" s="48"/>
      <c r="NOK14" s="48"/>
      <c r="NOL14" s="48"/>
      <c r="NOM14" s="48"/>
      <c r="NON14" s="48"/>
      <c r="NOO14" s="48"/>
      <c r="NOP14" s="48"/>
      <c r="NOQ14" s="48"/>
      <c r="NOR14" s="48"/>
      <c r="NOS14" s="48"/>
      <c r="NOT14" s="48"/>
      <c r="NOU14" s="48"/>
      <c r="NOV14" s="48"/>
      <c r="NOW14" s="48"/>
      <c r="NOX14" s="48"/>
      <c r="NOY14" s="48"/>
      <c r="NOZ14" s="48"/>
      <c r="NPA14" s="48"/>
      <c r="NPB14" s="48"/>
      <c r="NPC14" s="48"/>
      <c r="NPD14" s="48"/>
      <c r="NPE14" s="48"/>
      <c r="NPF14" s="48"/>
      <c r="NPG14" s="48"/>
      <c r="NPH14" s="48"/>
      <c r="NPI14" s="48"/>
      <c r="NPJ14" s="48"/>
      <c r="NPK14" s="48"/>
      <c r="NPL14" s="48"/>
      <c r="NPM14" s="48"/>
      <c r="NPN14" s="48"/>
      <c r="NPO14" s="48"/>
      <c r="NPP14" s="48"/>
      <c r="NPQ14" s="48"/>
      <c r="NPR14" s="48"/>
      <c r="NPS14" s="48"/>
      <c r="NPT14" s="48"/>
      <c r="NPU14" s="48"/>
      <c r="NPV14" s="48"/>
      <c r="NPW14" s="48"/>
      <c r="NPX14" s="48"/>
      <c r="NPY14" s="48"/>
      <c r="NPZ14" s="48"/>
      <c r="NQA14" s="48"/>
      <c r="NQB14" s="48"/>
      <c r="NQC14" s="48"/>
      <c r="NQD14" s="48"/>
      <c r="NQE14" s="48"/>
      <c r="NQF14" s="48"/>
      <c r="NQG14" s="48"/>
      <c r="NQH14" s="48"/>
      <c r="NQI14" s="48"/>
      <c r="NQJ14" s="48"/>
      <c r="NQK14" s="48"/>
      <c r="NQL14" s="48"/>
      <c r="NQM14" s="48"/>
      <c r="NQN14" s="48"/>
      <c r="NQO14" s="48"/>
      <c r="NQP14" s="48"/>
      <c r="NQQ14" s="48"/>
      <c r="NQR14" s="48"/>
      <c r="NQS14" s="48"/>
      <c r="NQT14" s="48"/>
      <c r="NQU14" s="48"/>
      <c r="NQV14" s="48"/>
      <c r="NQW14" s="48"/>
      <c r="NQX14" s="48"/>
      <c r="NQY14" s="48"/>
      <c r="NQZ14" s="48"/>
      <c r="NRA14" s="48"/>
      <c r="NRB14" s="48"/>
      <c r="NRC14" s="48"/>
      <c r="NRD14" s="48"/>
      <c r="NRE14" s="48"/>
      <c r="NRF14" s="48"/>
      <c r="NRG14" s="48"/>
      <c r="NRH14" s="48"/>
      <c r="NRI14" s="48"/>
      <c r="NRJ14" s="48"/>
      <c r="NRK14" s="48"/>
      <c r="NRL14" s="48"/>
      <c r="NRM14" s="48"/>
      <c r="NRN14" s="48"/>
      <c r="NRO14" s="48"/>
      <c r="NRP14" s="48"/>
      <c r="NRQ14" s="48"/>
      <c r="NRR14" s="48"/>
      <c r="NRS14" s="48"/>
      <c r="NRT14" s="48"/>
      <c r="NRU14" s="48"/>
      <c r="NRV14" s="48"/>
      <c r="NRW14" s="48"/>
      <c r="NRX14" s="48"/>
      <c r="NRY14" s="48"/>
      <c r="NRZ14" s="48"/>
      <c r="NSA14" s="48"/>
      <c r="NSB14" s="48"/>
      <c r="NSC14" s="48"/>
      <c r="NSD14" s="48"/>
      <c r="NSE14" s="48"/>
      <c r="NSF14" s="48"/>
      <c r="NSG14" s="48"/>
      <c r="NSH14" s="48"/>
      <c r="NSI14" s="48"/>
      <c r="NSJ14" s="48"/>
      <c r="NSK14" s="48"/>
      <c r="NSL14" s="48"/>
      <c r="NSM14" s="48"/>
      <c r="NSN14" s="48"/>
      <c r="NSO14" s="48"/>
      <c r="NSP14" s="48"/>
      <c r="NSQ14" s="48"/>
      <c r="NSR14" s="48"/>
      <c r="NSS14" s="48"/>
      <c r="NST14" s="48"/>
      <c r="NSU14" s="48"/>
      <c r="NSV14" s="48"/>
      <c r="NSW14" s="48"/>
      <c r="NSX14" s="48"/>
      <c r="NSY14" s="48"/>
      <c r="NSZ14" s="48"/>
      <c r="NTA14" s="48"/>
      <c r="NTB14" s="48"/>
      <c r="NTC14" s="48"/>
      <c r="NTD14" s="48"/>
      <c r="NTE14" s="48"/>
      <c r="NTF14" s="48"/>
      <c r="NTG14" s="48"/>
      <c r="NTH14" s="48"/>
      <c r="NTI14" s="48"/>
      <c r="NTJ14" s="48"/>
      <c r="NTK14" s="48"/>
      <c r="NTL14" s="48"/>
      <c r="NTM14" s="48"/>
      <c r="NTN14" s="48"/>
      <c r="NTO14" s="48"/>
      <c r="NTP14" s="48"/>
      <c r="NTQ14" s="48"/>
      <c r="NTR14" s="48"/>
      <c r="NTS14" s="48"/>
      <c r="NTT14" s="48"/>
      <c r="NTU14" s="48"/>
      <c r="NTV14" s="48"/>
      <c r="NTW14" s="48"/>
      <c r="NTX14" s="48"/>
      <c r="NTY14" s="48"/>
      <c r="NTZ14" s="48"/>
      <c r="NUA14" s="48"/>
      <c r="NUB14" s="48"/>
      <c r="NUC14" s="48"/>
      <c r="NUD14" s="48"/>
      <c r="NUE14" s="48"/>
      <c r="NUF14" s="48"/>
      <c r="NUG14" s="48"/>
      <c r="NUH14" s="48"/>
      <c r="NUI14" s="48"/>
      <c r="NUJ14" s="48"/>
      <c r="NUK14" s="48"/>
      <c r="NUL14" s="48"/>
      <c r="NUM14" s="48"/>
      <c r="NUN14" s="48"/>
      <c r="NUO14" s="48"/>
      <c r="NUP14" s="48"/>
      <c r="NUQ14" s="48"/>
      <c r="NUR14" s="48"/>
      <c r="NUS14" s="48"/>
      <c r="NUT14" s="48"/>
      <c r="NUU14" s="48"/>
      <c r="NUV14" s="48"/>
      <c r="NUW14" s="48"/>
      <c r="NUX14" s="48"/>
      <c r="NUY14" s="48"/>
      <c r="NUZ14" s="48"/>
      <c r="NVA14" s="48"/>
      <c r="NVB14" s="48"/>
      <c r="NVC14" s="48"/>
      <c r="NVD14" s="48"/>
      <c r="NVE14" s="48"/>
      <c r="NVF14" s="48"/>
      <c r="NVG14" s="48"/>
      <c r="NVH14" s="48"/>
      <c r="NVI14" s="48"/>
      <c r="NVJ14" s="48"/>
      <c r="NVK14" s="48"/>
      <c r="NVL14" s="48"/>
      <c r="NVM14" s="48"/>
      <c r="NVN14" s="48"/>
      <c r="NVO14" s="48"/>
      <c r="NVP14" s="48"/>
      <c r="NVQ14" s="48"/>
      <c r="NVR14" s="48"/>
      <c r="NVS14" s="48"/>
      <c r="NVT14" s="48"/>
      <c r="NVU14" s="48"/>
      <c r="NVV14" s="48"/>
      <c r="NVW14" s="48"/>
      <c r="NVX14" s="48"/>
      <c r="NVY14" s="48"/>
      <c r="NVZ14" s="48"/>
      <c r="NWA14" s="48"/>
      <c r="NWB14" s="48"/>
      <c r="NWC14" s="48"/>
      <c r="NWD14" s="48"/>
      <c r="NWE14" s="48"/>
      <c r="NWF14" s="48"/>
      <c r="NWG14" s="48"/>
      <c r="NWH14" s="48"/>
      <c r="NWI14" s="48"/>
      <c r="NWJ14" s="48"/>
      <c r="NWK14" s="48"/>
      <c r="NWL14" s="48"/>
      <c r="NWM14" s="48"/>
      <c r="NWN14" s="48"/>
      <c r="NWO14" s="48"/>
      <c r="NWP14" s="48"/>
      <c r="NWQ14" s="48"/>
      <c r="NWR14" s="48"/>
      <c r="NWS14" s="48"/>
      <c r="NWT14" s="48"/>
      <c r="NWU14" s="48"/>
      <c r="NWV14" s="48"/>
      <c r="NWW14" s="48"/>
      <c r="NWX14" s="48"/>
      <c r="NWY14" s="48"/>
      <c r="NWZ14" s="48"/>
      <c r="NXA14" s="48"/>
      <c r="NXB14" s="48"/>
      <c r="NXC14" s="48"/>
      <c r="NXD14" s="48"/>
      <c r="NXE14" s="48"/>
      <c r="NXF14" s="48"/>
      <c r="NXG14" s="48"/>
      <c r="NXH14" s="48"/>
      <c r="NXI14" s="48"/>
      <c r="NXJ14" s="48"/>
      <c r="NXK14" s="48"/>
      <c r="NXL14" s="48"/>
      <c r="NXM14" s="48"/>
      <c r="NXN14" s="48"/>
      <c r="NXO14" s="48"/>
      <c r="NXP14" s="48"/>
      <c r="NXQ14" s="48"/>
      <c r="NXR14" s="48"/>
      <c r="NXS14" s="48"/>
      <c r="NXT14" s="48"/>
      <c r="NXU14" s="48"/>
      <c r="NXV14" s="48"/>
      <c r="NXW14" s="48"/>
      <c r="NXX14" s="48"/>
      <c r="NXY14" s="48"/>
      <c r="NXZ14" s="48"/>
      <c r="NYA14" s="48"/>
      <c r="NYB14" s="48"/>
      <c r="NYC14" s="48"/>
      <c r="NYD14" s="48"/>
      <c r="NYE14" s="48"/>
      <c r="NYF14" s="48"/>
      <c r="NYG14" s="48"/>
      <c r="NYH14" s="48"/>
      <c r="NYI14" s="48"/>
      <c r="NYJ14" s="48"/>
      <c r="NYK14" s="48"/>
      <c r="NYL14" s="48"/>
      <c r="NYM14" s="48"/>
      <c r="NYN14" s="48"/>
      <c r="NYO14" s="48"/>
      <c r="NYP14" s="48"/>
      <c r="NYQ14" s="48"/>
      <c r="NYR14" s="48"/>
      <c r="NYS14" s="48"/>
      <c r="NYT14" s="48"/>
      <c r="NYU14" s="48"/>
      <c r="NYV14" s="48"/>
      <c r="NYW14" s="48"/>
      <c r="NYX14" s="48"/>
      <c r="NYY14" s="48"/>
      <c r="NYZ14" s="48"/>
      <c r="NZA14" s="48"/>
      <c r="NZB14" s="48"/>
      <c r="NZC14" s="48"/>
      <c r="NZD14" s="48"/>
      <c r="NZE14" s="48"/>
      <c r="NZF14" s="48"/>
      <c r="NZG14" s="48"/>
      <c r="NZH14" s="48"/>
      <c r="NZI14" s="48"/>
      <c r="NZJ14" s="48"/>
      <c r="NZK14" s="48"/>
      <c r="NZL14" s="48"/>
      <c r="NZM14" s="48"/>
      <c r="NZN14" s="48"/>
      <c r="NZO14" s="48"/>
      <c r="NZP14" s="48"/>
      <c r="NZQ14" s="48"/>
      <c r="NZR14" s="48"/>
      <c r="NZS14" s="48"/>
      <c r="NZT14" s="48"/>
      <c r="NZU14" s="48"/>
      <c r="NZV14" s="48"/>
      <c r="NZW14" s="48"/>
      <c r="NZX14" s="48"/>
      <c r="NZY14" s="48"/>
      <c r="NZZ14" s="48"/>
      <c r="OAA14" s="48"/>
      <c r="OAB14" s="48"/>
      <c r="OAC14" s="48"/>
      <c r="OAD14" s="48"/>
      <c r="OAE14" s="48"/>
      <c r="OAF14" s="48"/>
      <c r="OAG14" s="48"/>
      <c r="OAH14" s="48"/>
      <c r="OAI14" s="48"/>
      <c r="OAJ14" s="48"/>
      <c r="OAK14" s="48"/>
      <c r="OAL14" s="48"/>
      <c r="OAM14" s="48"/>
      <c r="OAN14" s="48"/>
      <c r="OAO14" s="48"/>
      <c r="OAP14" s="48"/>
      <c r="OAQ14" s="48"/>
      <c r="OAR14" s="48"/>
      <c r="OAS14" s="48"/>
      <c r="OAT14" s="48"/>
      <c r="OAU14" s="48"/>
      <c r="OAV14" s="48"/>
      <c r="OAW14" s="48"/>
      <c r="OAX14" s="48"/>
      <c r="OAY14" s="48"/>
      <c r="OAZ14" s="48"/>
      <c r="OBA14" s="48"/>
      <c r="OBB14" s="48"/>
      <c r="OBC14" s="48"/>
      <c r="OBD14" s="48"/>
      <c r="OBE14" s="48"/>
      <c r="OBF14" s="48"/>
      <c r="OBG14" s="48"/>
      <c r="OBH14" s="48"/>
      <c r="OBI14" s="48"/>
      <c r="OBJ14" s="48"/>
      <c r="OBK14" s="48"/>
      <c r="OBL14" s="48"/>
      <c r="OBM14" s="48"/>
      <c r="OBN14" s="48"/>
      <c r="OBO14" s="48"/>
      <c r="OBP14" s="48"/>
      <c r="OBQ14" s="48"/>
      <c r="OBR14" s="48"/>
      <c r="OBS14" s="48"/>
      <c r="OBT14" s="48"/>
      <c r="OBU14" s="48"/>
      <c r="OBV14" s="48"/>
      <c r="OBW14" s="48"/>
      <c r="OBX14" s="48"/>
      <c r="OBY14" s="48"/>
      <c r="OBZ14" s="48"/>
      <c r="OCA14" s="48"/>
      <c r="OCB14" s="48"/>
      <c r="OCC14" s="48"/>
      <c r="OCD14" s="48"/>
      <c r="OCE14" s="48"/>
      <c r="OCF14" s="48"/>
      <c r="OCG14" s="48"/>
      <c r="OCH14" s="48"/>
      <c r="OCI14" s="48"/>
      <c r="OCJ14" s="48"/>
      <c r="OCK14" s="48"/>
      <c r="OCL14" s="48"/>
      <c r="OCM14" s="48"/>
      <c r="OCN14" s="48"/>
      <c r="OCO14" s="48"/>
      <c r="OCP14" s="48"/>
      <c r="OCQ14" s="48"/>
      <c r="OCR14" s="48"/>
      <c r="OCS14" s="48"/>
      <c r="OCT14" s="48"/>
      <c r="OCU14" s="48"/>
      <c r="OCV14" s="48"/>
      <c r="OCW14" s="48"/>
      <c r="OCX14" s="48"/>
      <c r="OCY14" s="48"/>
      <c r="OCZ14" s="48"/>
      <c r="ODA14" s="48"/>
      <c r="ODB14" s="48"/>
      <c r="ODC14" s="48"/>
      <c r="ODD14" s="48"/>
      <c r="ODE14" s="48"/>
      <c r="ODF14" s="48"/>
      <c r="ODG14" s="48"/>
      <c r="ODH14" s="48"/>
      <c r="ODI14" s="48"/>
      <c r="ODJ14" s="48"/>
      <c r="ODK14" s="48"/>
      <c r="ODL14" s="48"/>
      <c r="ODM14" s="48"/>
      <c r="ODN14" s="48"/>
      <c r="ODO14" s="48"/>
      <c r="ODP14" s="48"/>
      <c r="ODQ14" s="48"/>
      <c r="ODR14" s="48"/>
      <c r="ODS14" s="48"/>
      <c r="ODT14" s="48"/>
      <c r="ODU14" s="48"/>
      <c r="ODV14" s="48"/>
      <c r="ODW14" s="48"/>
      <c r="ODX14" s="48"/>
      <c r="ODY14" s="48"/>
      <c r="ODZ14" s="48"/>
      <c r="OEA14" s="48"/>
      <c r="OEB14" s="48"/>
      <c r="OEC14" s="48"/>
      <c r="OED14" s="48"/>
      <c r="OEE14" s="48"/>
      <c r="OEF14" s="48"/>
      <c r="OEG14" s="48"/>
      <c r="OEH14" s="48"/>
      <c r="OEI14" s="48"/>
      <c r="OEJ14" s="48"/>
      <c r="OEK14" s="48"/>
      <c r="OEL14" s="48"/>
      <c r="OEM14" s="48"/>
      <c r="OEN14" s="48"/>
      <c r="OEO14" s="48"/>
      <c r="OEP14" s="48"/>
      <c r="OEQ14" s="48"/>
      <c r="OER14" s="48"/>
      <c r="OES14" s="48"/>
      <c r="OET14" s="48"/>
      <c r="OEU14" s="48"/>
      <c r="OEV14" s="48"/>
      <c r="OEW14" s="48"/>
      <c r="OEX14" s="48"/>
      <c r="OEY14" s="48"/>
      <c r="OEZ14" s="48"/>
      <c r="OFA14" s="48"/>
      <c r="OFB14" s="48"/>
      <c r="OFC14" s="48"/>
      <c r="OFD14" s="48"/>
      <c r="OFE14" s="48"/>
      <c r="OFF14" s="48"/>
      <c r="OFG14" s="48"/>
      <c r="OFH14" s="48"/>
      <c r="OFI14" s="48"/>
      <c r="OFJ14" s="48"/>
      <c r="OFK14" s="48"/>
      <c r="OFL14" s="48"/>
      <c r="OFM14" s="48"/>
      <c r="OFN14" s="48"/>
      <c r="OFO14" s="48"/>
      <c r="OFP14" s="48"/>
      <c r="OFQ14" s="48"/>
      <c r="OFR14" s="48"/>
      <c r="OFS14" s="48"/>
      <c r="OFT14" s="48"/>
      <c r="OFU14" s="48"/>
      <c r="OFV14" s="48"/>
      <c r="OFW14" s="48"/>
      <c r="OFX14" s="48"/>
      <c r="OFY14" s="48"/>
      <c r="OFZ14" s="48"/>
      <c r="OGA14" s="48"/>
      <c r="OGB14" s="48"/>
      <c r="OGC14" s="48"/>
      <c r="OGD14" s="48"/>
      <c r="OGE14" s="48"/>
      <c r="OGF14" s="48"/>
      <c r="OGG14" s="48"/>
      <c r="OGH14" s="48"/>
      <c r="OGI14" s="48"/>
      <c r="OGJ14" s="48"/>
      <c r="OGK14" s="48"/>
      <c r="OGL14" s="48"/>
      <c r="OGM14" s="48"/>
      <c r="OGN14" s="48"/>
      <c r="OGO14" s="48"/>
      <c r="OGP14" s="48"/>
      <c r="OGQ14" s="48"/>
      <c r="OGR14" s="48"/>
      <c r="OGS14" s="48"/>
      <c r="OGT14" s="48"/>
      <c r="OGU14" s="48"/>
      <c r="OGV14" s="48"/>
      <c r="OGW14" s="48"/>
      <c r="OGX14" s="48"/>
      <c r="OGY14" s="48"/>
      <c r="OGZ14" s="48"/>
      <c r="OHA14" s="48"/>
      <c r="OHB14" s="48"/>
      <c r="OHC14" s="48"/>
      <c r="OHD14" s="48"/>
      <c r="OHE14" s="48"/>
      <c r="OHF14" s="48"/>
      <c r="OHG14" s="48"/>
      <c r="OHH14" s="48"/>
      <c r="OHI14" s="48"/>
      <c r="OHJ14" s="48"/>
      <c r="OHK14" s="48"/>
      <c r="OHL14" s="48"/>
      <c r="OHM14" s="48"/>
      <c r="OHN14" s="48"/>
      <c r="OHO14" s="48"/>
      <c r="OHP14" s="48"/>
      <c r="OHQ14" s="48"/>
      <c r="OHR14" s="48"/>
      <c r="OHS14" s="48"/>
      <c r="OHT14" s="48"/>
      <c r="OHU14" s="48"/>
      <c r="OHV14" s="48"/>
      <c r="OHW14" s="48"/>
      <c r="OHX14" s="48"/>
      <c r="OHY14" s="48"/>
      <c r="OHZ14" s="48"/>
      <c r="OIA14" s="48"/>
      <c r="OIB14" s="48"/>
      <c r="OIC14" s="48"/>
      <c r="OID14" s="48"/>
      <c r="OIE14" s="48"/>
      <c r="OIF14" s="48"/>
      <c r="OIG14" s="48"/>
      <c r="OIH14" s="48"/>
      <c r="OII14" s="48"/>
      <c r="OIJ14" s="48"/>
      <c r="OIK14" s="48"/>
      <c r="OIL14" s="48"/>
      <c r="OIM14" s="48"/>
      <c r="OIN14" s="48"/>
      <c r="OIO14" s="48"/>
      <c r="OIP14" s="48"/>
      <c r="OIQ14" s="48"/>
      <c r="OIR14" s="48"/>
      <c r="OIS14" s="48"/>
      <c r="OIT14" s="48"/>
      <c r="OIU14" s="48"/>
      <c r="OIV14" s="48"/>
      <c r="OIW14" s="48"/>
      <c r="OIX14" s="48"/>
      <c r="OIY14" s="48"/>
      <c r="OIZ14" s="48"/>
      <c r="OJA14" s="48"/>
      <c r="OJB14" s="48"/>
      <c r="OJC14" s="48"/>
      <c r="OJD14" s="48"/>
      <c r="OJE14" s="48"/>
      <c r="OJF14" s="48"/>
      <c r="OJG14" s="48"/>
      <c r="OJH14" s="48"/>
      <c r="OJI14" s="48"/>
      <c r="OJJ14" s="48"/>
      <c r="OJK14" s="48"/>
      <c r="OJL14" s="48"/>
      <c r="OJM14" s="48"/>
      <c r="OJN14" s="48"/>
      <c r="OJO14" s="48"/>
      <c r="OJP14" s="48"/>
      <c r="OJQ14" s="48"/>
      <c r="OJR14" s="48"/>
      <c r="OJS14" s="48"/>
      <c r="OJT14" s="48"/>
      <c r="OJU14" s="48"/>
      <c r="OJV14" s="48"/>
      <c r="OJW14" s="48"/>
      <c r="OJX14" s="48"/>
      <c r="OJY14" s="48"/>
      <c r="OJZ14" s="48"/>
      <c r="OKA14" s="48"/>
      <c r="OKB14" s="48"/>
      <c r="OKC14" s="48"/>
      <c r="OKD14" s="48"/>
      <c r="OKE14" s="48"/>
      <c r="OKF14" s="48"/>
      <c r="OKG14" s="48"/>
      <c r="OKH14" s="48"/>
      <c r="OKI14" s="48"/>
      <c r="OKJ14" s="48"/>
      <c r="OKK14" s="48"/>
      <c r="OKL14" s="48"/>
      <c r="OKM14" s="48"/>
      <c r="OKN14" s="48"/>
      <c r="OKO14" s="48"/>
      <c r="OKP14" s="48"/>
      <c r="OKQ14" s="48"/>
      <c r="OKR14" s="48"/>
      <c r="OKS14" s="48"/>
      <c r="OKT14" s="48"/>
      <c r="OKU14" s="48"/>
      <c r="OKV14" s="48"/>
      <c r="OKW14" s="48"/>
      <c r="OKX14" s="48"/>
      <c r="OKY14" s="48"/>
      <c r="OKZ14" s="48"/>
      <c r="OLA14" s="48"/>
      <c r="OLB14" s="48"/>
      <c r="OLC14" s="48"/>
      <c r="OLD14" s="48"/>
      <c r="OLE14" s="48"/>
      <c r="OLF14" s="48"/>
      <c r="OLG14" s="48"/>
      <c r="OLH14" s="48"/>
      <c r="OLI14" s="48"/>
      <c r="OLJ14" s="48"/>
      <c r="OLK14" s="48"/>
      <c r="OLL14" s="48"/>
      <c r="OLM14" s="48"/>
      <c r="OLN14" s="48"/>
      <c r="OLO14" s="48"/>
      <c r="OLP14" s="48"/>
      <c r="OLQ14" s="48"/>
      <c r="OLR14" s="48"/>
      <c r="OLS14" s="48"/>
      <c r="OLT14" s="48"/>
      <c r="OLU14" s="48"/>
      <c r="OLV14" s="48"/>
      <c r="OLW14" s="48"/>
      <c r="OLX14" s="48"/>
      <c r="OLY14" s="48"/>
      <c r="OLZ14" s="48"/>
      <c r="OMA14" s="48"/>
      <c r="OMB14" s="48"/>
      <c r="OMC14" s="48"/>
      <c r="OMD14" s="48"/>
      <c r="OME14" s="48"/>
      <c r="OMF14" s="48"/>
      <c r="OMG14" s="48"/>
      <c r="OMH14" s="48"/>
      <c r="OMI14" s="48"/>
      <c r="OMJ14" s="48"/>
      <c r="OMK14" s="48"/>
      <c r="OML14" s="48"/>
      <c r="OMM14" s="48"/>
      <c r="OMN14" s="48"/>
      <c r="OMO14" s="48"/>
      <c r="OMP14" s="48"/>
      <c r="OMQ14" s="48"/>
      <c r="OMR14" s="48"/>
      <c r="OMS14" s="48"/>
      <c r="OMT14" s="48"/>
      <c r="OMU14" s="48"/>
      <c r="OMV14" s="48"/>
      <c r="OMW14" s="48"/>
      <c r="OMX14" s="48"/>
      <c r="OMY14" s="48"/>
      <c r="OMZ14" s="48"/>
      <c r="ONA14" s="48"/>
      <c r="ONB14" s="48"/>
      <c r="ONC14" s="48"/>
      <c r="OND14" s="48"/>
      <c r="ONE14" s="48"/>
      <c r="ONF14" s="48"/>
      <c r="ONG14" s="48"/>
      <c r="ONH14" s="48"/>
      <c r="ONI14" s="48"/>
      <c r="ONJ14" s="48"/>
      <c r="ONK14" s="48"/>
      <c r="ONL14" s="48"/>
      <c r="ONM14" s="48"/>
      <c r="ONN14" s="48"/>
      <c r="ONO14" s="48"/>
      <c r="ONP14" s="48"/>
      <c r="ONQ14" s="48"/>
      <c r="ONR14" s="48"/>
      <c r="ONS14" s="48"/>
      <c r="ONT14" s="48"/>
      <c r="ONU14" s="48"/>
      <c r="ONV14" s="48"/>
      <c r="ONW14" s="48"/>
      <c r="ONX14" s="48"/>
      <c r="ONY14" s="48"/>
      <c r="ONZ14" s="48"/>
      <c r="OOA14" s="48"/>
      <c r="OOB14" s="48"/>
      <c r="OOC14" s="48"/>
      <c r="OOD14" s="48"/>
      <c r="OOE14" s="48"/>
      <c r="OOF14" s="48"/>
      <c r="OOG14" s="48"/>
      <c r="OOH14" s="48"/>
      <c r="OOI14" s="48"/>
      <c r="OOJ14" s="48"/>
      <c r="OOK14" s="48"/>
      <c r="OOL14" s="48"/>
      <c r="OOM14" s="48"/>
      <c r="OON14" s="48"/>
      <c r="OOO14" s="48"/>
      <c r="OOP14" s="48"/>
      <c r="OOQ14" s="48"/>
      <c r="OOR14" s="48"/>
      <c r="OOS14" s="48"/>
      <c r="OOT14" s="48"/>
      <c r="OOU14" s="48"/>
      <c r="OOV14" s="48"/>
      <c r="OOW14" s="48"/>
      <c r="OOX14" s="48"/>
      <c r="OOY14" s="48"/>
      <c r="OOZ14" s="48"/>
      <c r="OPA14" s="48"/>
      <c r="OPB14" s="48"/>
      <c r="OPC14" s="48"/>
      <c r="OPD14" s="48"/>
      <c r="OPE14" s="48"/>
      <c r="OPF14" s="48"/>
      <c r="OPG14" s="48"/>
      <c r="OPH14" s="48"/>
      <c r="OPI14" s="48"/>
      <c r="OPJ14" s="48"/>
      <c r="OPK14" s="48"/>
      <c r="OPL14" s="48"/>
      <c r="OPM14" s="48"/>
      <c r="OPN14" s="48"/>
      <c r="OPO14" s="48"/>
      <c r="OPP14" s="48"/>
      <c r="OPQ14" s="48"/>
      <c r="OPR14" s="48"/>
      <c r="OPS14" s="48"/>
      <c r="OPT14" s="48"/>
      <c r="OPU14" s="48"/>
      <c r="OPV14" s="48"/>
      <c r="OPW14" s="48"/>
      <c r="OPX14" s="48"/>
      <c r="OPY14" s="48"/>
      <c r="OPZ14" s="48"/>
      <c r="OQA14" s="48"/>
      <c r="OQB14" s="48"/>
      <c r="OQC14" s="48"/>
      <c r="OQD14" s="48"/>
      <c r="OQE14" s="48"/>
      <c r="OQF14" s="48"/>
      <c r="OQG14" s="48"/>
      <c r="OQH14" s="48"/>
      <c r="OQI14" s="48"/>
      <c r="OQJ14" s="48"/>
      <c r="OQK14" s="48"/>
      <c r="OQL14" s="48"/>
      <c r="OQM14" s="48"/>
      <c r="OQN14" s="48"/>
      <c r="OQO14" s="48"/>
      <c r="OQP14" s="48"/>
      <c r="OQQ14" s="48"/>
      <c r="OQR14" s="48"/>
      <c r="OQS14" s="48"/>
      <c r="OQT14" s="48"/>
      <c r="OQU14" s="48"/>
      <c r="OQV14" s="48"/>
      <c r="OQW14" s="48"/>
      <c r="OQX14" s="48"/>
      <c r="OQY14" s="48"/>
      <c r="OQZ14" s="48"/>
      <c r="ORA14" s="48"/>
      <c r="ORB14" s="48"/>
      <c r="ORC14" s="48"/>
      <c r="ORD14" s="48"/>
      <c r="ORE14" s="48"/>
      <c r="ORF14" s="48"/>
      <c r="ORG14" s="48"/>
      <c r="ORH14" s="48"/>
      <c r="ORI14" s="48"/>
      <c r="ORJ14" s="48"/>
      <c r="ORK14" s="48"/>
      <c r="ORL14" s="48"/>
      <c r="ORM14" s="48"/>
      <c r="ORN14" s="48"/>
      <c r="ORO14" s="48"/>
      <c r="ORP14" s="48"/>
      <c r="ORQ14" s="48"/>
      <c r="ORR14" s="48"/>
      <c r="ORS14" s="48"/>
      <c r="ORT14" s="48"/>
      <c r="ORU14" s="48"/>
      <c r="ORV14" s="48"/>
      <c r="ORW14" s="48"/>
      <c r="ORX14" s="48"/>
      <c r="ORY14" s="48"/>
      <c r="ORZ14" s="48"/>
      <c r="OSA14" s="48"/>
      <c r="OSB14" s="48"/>
      <c r="OSC14" s="48"/>
      <c r="OSD14" s="48"/>
      <c r="OSE14" s="48"/>
      <c r="OSF14" s="48"/>
      <c r="OSG14" s="48"/>
      <c r="OSH14" s="48"/>
      <c r="OSI14" s="48"/>
      <c r="OSJ14" s="48"/>
      <c r="OSK14" s="48"/>
      <c r="OSL14" s="48"/>
      <c r="OSM14" s="48"/>
      <c r="OSN14" s="48"/>
      <c r="OSO14" s="48"/>
      <c r="OSP14" s="48"/>
      <c r="OSQ14" s="48"/>
      <c r="OSR14" s="48"/>
      <c r="OSS14" s="48"/>
      <c r="OST14" s="48"/>
      <c r="OSU14" s="48"/>
      <c r="OSV14" s="48"/>
      <c r="OSW14" s="48"/>
      <c r="OSX14" s="48"/>
      <c r="OSY14" s="48"/>
      <c r="OSZ14" s="48"/>
      <c r="OTA14" s="48"/>
      <c r="OTB14" s="48"/>
      <c r="OTC14" s="48"/>
      <c r="OTD14" s="48"/>
      <c r="OTE14" s="48"/>
      <c r="OTF14" s="48"/>
      <c r="OTG14" s="48"/>
      <c r="OTH14" s="48"/>
      <c r="OTI14" s="48"/>
      <c r="OTJ14" s="48"/>
      <c r="OTK14" s="48"/>
      <c r="OTL14" s="48"/>
      <c r="OTM14" s="48"/>
      <c r="OTN14" s="48"/>
      <c r="OTO14" s="48"/>
      <c r="OTP14" s="48"/>
      <c r="OTQ14" s="48"/>
      <c r="OTR14" s="48"/>
      <c r="OTS14" s="48"/>
      <c r="OTT14" s="48"/>
      <c r="OTU14" s="48"/>
      <c r="OTV14" s="48"/>
      <c r="OTW14" s="48"/>
      <c r="OTX14" s="48"/>
      <c r="OTY14" s="48"/>
      <c r="OTZ14" s="48"/>
      <c r="OUA14" s="48"/>
      <c r="OUB14" s="48"/>
      <c r="OUC14" s="48"/>
      <c r="OUD14" s="48"/>
      <c r="OUE14" s="48"/>
      <c r="OUF14" s="48"/>
      <c r="OUG14" s="48"/>
      <c r="OUH14" s="48"/>
      <c r="OUI14" s="48"/>
      <c r="OUJ14" s="48"/>
      <c r="OUK14" s="48"/>
      <c r="OUL14" s="48"/>
      <c r="OUM14" s="48"/>
      <c r="OUN14" s="48"/>
      <c r="OUO14" s="48"/>
      <c r="OUP14" s="48"/>
      <c r="OUQ14" s="48"/>
      <c r="OUR14" s="48"/>
      <c r="OUS14" s="48"/>
      <c r="OUT14" s="48"/>
      <c r="OUU14" s="48"/>
      <c r="OUV14" s="48"/>
      <c r="OUW14" s="48"/>
      <c r="OUX14" s="48"/>
      <c r="OUY14" s="48"/>
      <c r="OUZ14" s="48"/>
      <c r="OVA14" s="48"/>
      <c r="OVB14" s="48"/>
      <c r="OVC14" s="48"/>
      <c r="OVD14" s="48"/>
      <c r="OVE14" s="48"/>
      <c r="OVF14" s="48"/>
      <c r="OVG14" s="48"/>
      <c r="OVH14" s="48"/>
      <c r="OVI14" s="48"/>
      <c r="OVJ14" s="48"/>
      <c r="OVK14" s="48"/>
      <c r="OVL14" s="48"/>
      <c r="OVM14" s="48"/>
      <c r="OVN14" s="48"/>
      <c r="OVO14" s="48"/>
      <c r="OVP14" s="48"/>
      <c r="OVQ14" s="48"/>
      <c r="OVR14" s="48"/>
      <c r="OVS14" s="48"/>
      <c r="OVT14" s="48"/>
      <c r="OVU14" s="48"/>
      <c r="OVV14" s="48"/>
      <c r="OVW14" s="48"/>
      <c r="OVX14" s="48"/>
      <c r="OVY14" s="48"/>
      <c r="OVZ14" s="48"/>
      <c r="OWA14" s="48"/>
      <c r="OWB14" s="48"/>
      <c r="OWC14" s="48"/>
      <c r="OWD14" s="48"/>
      <c r="OWE14" s="48"/>
      <c r="OWF14" s="48"/>
      <c r="OWG14" s="48"/>
      <c r="OWH14" s="48"/>
      <c r="OWI14" s="48"/>
      <c r="OWJ14" s="48"/>
      <c r="OWK14" s="48"/>
      <c r="OWL14" s="48"/>
      <c r="OWM14" s="48"/>
      <c r="OWN14" s="48"/>
      <c r="OWO14" s="48"/>
      <c r="OWP14" s="48"/>
      <c r="OWQ14" s="48"/>
      <c r="OWR14" s="48"/>
      <c r="OWS14" s="48"/>
      <c r="OWT14" s="48"/>
      <c r="OWU14" s="48"/>
      <c r="OWV14" s="48"/>
      <c r="OWW14" s="48"/>
      <c r="OWX14" s="48"/>
      <c r="OWY14" s="48"/>
      <c r="OWZ14" s="48"/>
      <c r="OXA14" s="48"/>
      <c r="OXB14" s="48"/>
      <c r="OXC14" s="48"/>
      <c r="OXD14" s="48"/>
      <c r="OXE14" s="48"/>
      <c r="OXF14" s="48"/>
      <c r="OXG14" s="48"/>
      <c r="OXH14" s="48"/>
      <c r="OXI14" s="48"/>
      <c r="OXJ14" s="48"/>
      <c r="OXK14" s="48"/>
      <c r="OXL14" s="48"/>
      <c r="OXM14" s="48"/>
      <c r="OXN14" s="48"/>
      <c r="OXO14" s="48"/>
      <c r="OXP14" s="48"/>
      <c r="OXQ14" s="48"/>
      <c r="OXR14" s="48"/>
      <c r="OXS14" s="48"/>
      <c r="OXT14" s="48"/>
      <c r="OXU14" s="48"/>
      <c r="OXV14" s="48"/>
      <c r="OXW14" s="48"/>
      <c r="OXX14" s="48"/>
      <c r="OXY14" s="48"/>
      <c r="OXZ14" s="48"/>
      <c r="OYA14" s="48"/>
      <c r="OYB14" s="48"/>
      <c r="OYC14" s="48"/>
      <c r="OYD14" s="48"/>
      <c r="OYE14" s="48"/>
      <c r="OYF14" s="48"/>
      <c r="OYG14" s="48"/>
      <c r="OYH14" s="48"/>
      <c r="OYI14" s="48"/>
      <c r="OYJ14" s="48"/>
      <c r="OYK14" s="48"/>
      <c r="OYL14" s="48"/>
      <c r="OYM14" s="48"/>
      <c r="OYN14" s="48"/>
      <c r="OYO14" s="48"/>
      <c r="OYP14" s="48"/>
      <c r="OYQ14" s="48"/>
      <c r="OYR14" s="48"/>
      <c r="OYS14" s="48"/>
      <c r="OYT14" s="48"/>
      <c r="OYU14" s="48"/>
      <c r="OYV14" s="48"/>
      <c r="OYW14" s="48"/>
      <c r="OYX14" s="48"/>
      <c r="OYY14" s="48"/>
      <c r="OYZ14" s="48"/>
      <c r="OZA14" s="48"/>
      <c r="OZB14" s="48"/>
      <c r="OZC14" s="48"/>
      <c r="OZD14" s="48"/>
      <c r="OZE14" s="48"/>
      <c r="OZF14" s="48"/>
      <c r="OZG14" s="48"/>
      <c r="OZH14" s="48"/>
      <c r="OZI14" s="48"/>
      <c r="OZJ14" s="48"/>
      <c r="OZK14" s="48"/>
      <c r="OZL14" s="48"/>
      <c r="OZM14" s="48"/>
      <c r="OZN14" s="48"/>
      <c r="OZO14" s="48"/>
      <c r="OZP14" s="48"/>
      <c r="OZQ14" s="48"/>
      <c r="OZR14" s="48"/>
      <c r="OZS14" s="48"/>
      <c r="OZT14" s="48"/>
      <c r="OZU14" s="48"/>
      <c r="OZV14" s="48"/>
      <c r="OZW14" s="48"/>
      <c r="OZX14" s="48"/>
      <c r="OZY14" s="48"/>
      <c r="OZZ14" s="48"/>
      <c r="PAA14" s="48"/>
      <c r="PAB14" s="48"/>
      <c r="PAC14" s="48"/>
      <c r="PAD14" s="48"/>
      <c r="PAE14" s="48"/>
      <c r="PAF14" s="48"/>
      <c r="PAG14" s="48"/>
      <c r="PAH14" s="48"/>
      <c r="PAI14" s="48"/>
      <c r="PAJ14" s="48"/>
      <c r="PAK14" s="48"/>
      <c r="PAL14" s="48"/>
      <c r="PAM14" s="48"/>
      <c r="PAN14" s="48"/>
      <c r="PAO14" s="48"/>
      <c r="PAP14" s="48"/>
      <c r="PAQ14" s="48"/>
      <c r="PAR14" s="48"/>
      <c r="PAS14" s="48"/>
      <c r="PAT14" s="48"/>
      <c r="PAU14" s="48"/>
      <c r="PAV14" s="48"/>
      <c r="PAW14" s="48"/>
      <c r="PAX14" s="48"/>
      <c r="PAY14" s="48"/>
      <c r="PAZ14" s="48"/>
      <c r="PBA14" s="48"/>
      <c r="PBB14" s="48"/>
      <c r="PBC14" s="48"/>
      <c r="PBD14" s="48"/>
      <c r="PBE14" s="48"/>
      <c r="PBF14" s="48"/>
      <c r="PBG14" s="48"/>
      <c r="PBH14" s="48"/>
      <c r="PBI14" s="48"/>
      <c r="PBJ14" s="48"/>
      <c r="PBK14" s="48"/>
      <c r="PBL14" s="48"/>
      <c r="PBM14" s="48"/>
      <c r="PBN14" s="48"/>
      <c r="PBO14" s="48"/>
      <c r="PBP14" s="48"/>
      <c r="PBQ14" s="48"/>
      <c r="PBR14" s="48"/>
      <c r="PBS14" s="48"/>
      <c r="PBT14" s="48"/>
      <c r="PBU14" s="48"/>
      <c r="PBV14" s="48"/>
      <c r="PBW14" s="48"/>
      <c r="PBX14" s="48"/>
      <c r="PBY14" s="48"/>
      <c r="PBZ14" s="48"/>
      <c r="PCA14" s="48"/>
      <c r="PCB14" s="48"/>
      <c r="PCC14" s="48"/>
      <c r="PCD14" s="48"/>
      <c r="PCE14" s="48"/>
      <c r="PCF14" s="48"/>
      <c r="PCG14" s="48"/>
      <c r="PCH14" s="48"/>
      <c r="PCI14" s="48"/>
      <c r="PCJ14" s="48"/>
      <c r="PCK14" s="48"/>
      <c r="PCL14" s="48"/>
      <c r="PCM14" s="48"/>
      <c r="PCN14" s="48"/>
      <c r="PCO14" s="48"/>
      <c r="PCP14" s="48"/>
      <c r="PCQ14" s="48"/>
      <c r="PCR14" s="48"/>
      <c r="PCS14" s="48"/>
      <c r="PCT14" s="48"/>
      <c r="PCU14" s="48"/>
      <c r="PCV14" s="48"/>
      <c r="PCW14" s="48"/>
      <c r="PCX14" s="48"/>
      <c r="PCY14" s="48"/>
      <c r="PCZ14" s="48"/>
      <c r="PDA14" s="48"/>
      <c r="PDB14" s="48"/>
      <c r="PDC14" s="48"/>
      <c r="PDD14" s="48"/>
      <c r="PDE14" s="48"/>
      <c r="PDF14" s="48"/>
      <c r="PDG14" s="48"/>
      <c r="PDH14" s="48"/>
      <c r="PDI14" s="48"/>
      <c r="PDJ14" s="48"/>
      <c r="PDK14" s="48"/>
      <c r="PDL14" s="48"/>
      <c r="PDM14" s="48"/>
      <c r="PDN14" s="48"/>
      <c r="PDO14" s="48"/>
      <c r="PDP14" s="48"/>
      <c r="PDQ14" s="48"/>
      <c r="PDR14" s="48"/>
      <c r="PDS14" s="48"/>
      <c r="PDT14" s="48"/>
      <c r="PDU14" s="48"/>
      <c r="PDV14" s="48"/>
      <c r="PDW14" s="48"/>
      <c r="PDX14" s="48"/>
      <c r="PDY14" s="48"/>
      <c r="PDZ14" s="48"/>
      <c r="PEA14" s="48"/>
      <c r="PEB14" s="48"/>
      <c r="PEC14" s="48"/>
      <c r="PED14" s="48"/>
      <c r="PEE14" s="48"/>
      <c r="PEF14" s="48"/>
      <c r="PEG14" s="48"/>
      <c r="PEH14" s="48"/>
      <c r="PEI14" s="48"/>
      <c r="PEJ14" s="48"/>
      <c r="PEK14" s="48"/>
      <c r="PEL14" s="48"/>
      <c r="PEM14" s="48"/>
      <c r="PEN14" s="48"/>
      <c r="PEO14" s="48"/>
      <c r="PEP14" s="48"/>
      <c r="PEQ14" s="48"/>
      <c r="PER14" s="48"/>
      <c r="PES14" s="48"/>
      <c r="PET14" s="48"/>
      <c r="PEU14" s="48"/>
      <c r="PEV14" s="48"/>
      <c r="PEW14" s="48"/>
      <c r="PEX14" s="48"/>
      <c r="PEY14" s="48"/>
      <c r="PEZ14" s="48"/>
      <c r="PFA14" s="48"/>
      <c r="PFB14" s="48"/>
      <c r="PFC14" s="48"/>
      <c r="PFD14" s="48"/>
      <c r="PFE14" s="48"/>
      <c r="PFF14" s="48"/>
      <c r="PFG14" s="48"/>
      <c r="PFH14" s="48"/>
      <c r="PFI14" s="48"/>
      <c r="PFJ14" s="48"/>
      <c r="PFK14" s="48"/>
      <c r="PFL14" s="48"/>
      <c r="PFM14" s="48"/>
      <c r="PFN14" s="48"/>
      <c r="PFO14" s="48"/>
      <c r="PFP14" s="48"/>
      <c r="PFQ14" s="48"/>
      <c r="PFR14" s="48"/>
      <c r="PFS14" s="48"/>
      <c r="PFT14" s="48"/>
      <c r="PFU14" s="48"/>
      <c r="PFV14" s="48"/>
      <c r="PFW14" s="48"/>
      <c r="PFX14" s="48"/>
      <c r="PFY14" s="48"/>
      <c r="PFZ14" s="48"/>
      <c r="PGA14" s="48"/>
      <c r="PGB14" s="48"/>
      <c r="PGC14" s="48"/>
      <c r="PGD14" s="48"/>
      <c r="PGE14" s="48"/>
      <c r="PGF14" s="48"/>
      <c r="PGG14" s="48"/>
      <c r="PGH14" s="48"/>
      <c r="PGI14" s="48"/>
      <c r="PGJ14" s="48"/>
      <c r="PGK14" s="48"/>
      <c r="PGL14" s="48"/>
      <c r="PGM14" s="48"/>
      <c r="PGN14" s="48"/>
      <c r="PGO14" s="48"/>
      <c r="PGP14" s="48"/>
      <c r="PGQ14" s="48"/>
      <c r="PGR14" s="48"/>
      <c r="PGS14" s="48"/>
      <c r="PGT14" s="48"/>
      <c r="PGU14" s="48"/>
      <c r="PGV14" s="48"/>
      <c r="PGW14" s="48"/>
      <c r="PGX14" s="48"/>
      <c r="PGY14" s="48"/>
      <c r="PGZ14" s="48"/>
      <c r="PHA14" s="48"/>
      <c r="PHB14" s="48"/>
      <c r="PHC14" s="48"/>
      <c r="PHD14" s="48"/>
      <c r="PHE14" s="48"/>
      <c r="PHF14" s="48"/>
      <c r="PHG14" s="48"/>
      <c r="PHH14" s="48"/>
      <c r="PHI14" s="48"/>
      <c r="PHJ14" s="48"/>
      <c r="PHK14" s="48"/>
      <c r="PHL14" s="48"/>
      <c r="PHM14" s="48"/>
      <c r="PHN14" s="48"/>
      <c r="PHO14" s="48"/>
      <c r="PHP14" s="48"/>
      <c r="PHQ14" s="48"/>
      <c r="PHR14" s="48"/>
      <c r="PHS14" s="48"/>
      <c r="PHT14" s="48"/>
      <c r="PHU14" s="48"/>
      <c r="PHV14" s="48"/>
      <c r="PHW14" s="48"/>
      <c r="PHX14" s="48"/>
      <c r="PHY14" s="48"/>
      <c r="PHZ14" s="48"/>
      <c r="PIA14" s="48"/>
      <c r="PIB14" s="48"/>
      <c r="PIC14" s="48"/>
      <c r="PID14" s="48"/>
      <c r="PIE14" s="48"/>
      <c r="PIF14" s="48"/>
      <c r="PIG14" s="48"/>
      <c r="PIH14" s="48"/>
      <c r="PII14" s="48"/>
      <c r="PIJ14" s="48"/>
      <c r="PIK14" s="48"/>
      <c r="PIL14" s="48"/>
      <c r="PIM14" s="48"/>
      <c r="PIN14" s="48"/>
      <c r="PIO14" s="48"/>
      <c r="PIP14" s="48"/>
      <c r="PIQ14" s="48"/>
      <c r="PIR14" s="48"/>
      <c r="PIS14" s="48"/>
      <c r="PIT14" s="48"/>
      <c r="PIU14" s="48"/>
      <c r="PIV14" s="48"/>
      <c r="PIW14" s="48"/>
      <c r="PIX14" s="48"/>
      <c r="PIY14" s="48"/>
      <c r="PIZ14" s="48"/>
      <c r="PJA14" s="48"/>
      <c r="PJB14" s="48"/>
      <c r="PJC14" s="48"/>
      <c r="PJD14" s="48"/>
      <c r="PJE14" s="48"/>
      <c r="PJF14" s="48"/>
      <c r="PJG14" s="48"/>
      <c r="PJH14" s="48"/>
      <c r="PJI14" s="48"/>
      <c r="PJJ14" s="48"/>
      <c r="PJK14" s="48"/>
      <c r="PJL14" s="48"/>
      <c r="PJM14" s="48"/>
      <c r="PJN14" s="48"/>
      <c r="PJO14" s="48"/>
      <c r="PJP14" s="48"/>
      <c r="PJQ14" s="48"/>
      <c r="PJR14" s="48"/>
      <c r="PJS14" s="48"/>
      <c r="PJT14" s="48"/>
      <c r="PJU14" s="48"/>
      <c r="PJV14" s="48"/>
      <c r="PJW14" s="48"/>
      <c r="PJX14" s="48"/>
      <c r="PJY14" s="48"/>
      <c r="PJZ14" s="48"/>
      <c r="PKA14" s="48"/>
      <c r="PKB14" s="48"/>
      <c r="PKC14" s="48"/>
      <c r="PKD14" s="48"/>
      <c r="PKE14" s="48"/>
      <c r="PKF14" s="48"/>
      <c r="PKG14" s="48"/>
      <c r="PKH14" s="48"/>
      <c r="PKI14" s="48"/>
      <c r="PKJ14" s="48"/>
      <c r="PKK14" s="48"/>
      <c r="PKL14" s="48"/>
      <c r="PKM14" s="48"/>
      <c r="PKN14" s="48"/>
      <c r="PKO14" s="48"/>
      <c r="PKP14" s="48"/>
      <c r="PKQ14" s="48"/>
      <c r="PKR14" s="48"/>
      <c r="PKS14" s="48"/>
      <c r="PKT14" s="48"/>
      <c r="PKU14" s="48"/>
      <c r="PKV14" s="48"/>
      <c r="PKW14" s="48"/>
      <c r="PKX14" s="48"/>
      <c r="PKY14" s="48"/>
      <c r="PKZ14" s="48"/>
      <c r="PLA14" s="48"/>
      <c r="PLB14" s="48"/>
      <c r="PLC14" s="48"/>
      <c r="PLD14" s="48"/>
      <c r="PLE14" s="48"/>
      <c r="PLF14" s="48"/>
      <c r="PLG14" s="48"/>
      <c r="PLH14" s="48"/>
      <c r="PLI14" s="48"/>
      <c r="PLJ14" s="48"/>
      <c r="PLK14" s="48"/>
      <c r="PLL14" s="48"/>
      <c r="PLM14" s="48"/>
      <c r="PLN14" s="48"/>
      <c r="PLO14" s="48"/>
      <c r="PLP14" s="48"/>
      <c r="PLQ14" s="48"/>
      <c r="PLR14" s="48"/>
      <c r="PLS14" s="48"/>
      <c r="PLT14" s="48"/>
      <c r="PLU14" s="48"/>
      <c r="PLV14" s="48"/>
      <c r="PLW14" s="48"/>
      <c r="PLX14" s="48"/>
      <c r="PLY14" s="48"/>
      <c r="PLZ14" s="48"/>
      <c r="PMA14" s="48"/>
      <c r="PMB14" s="48"/>
      <c r="PMC14" s="48"/>
      <c r="PMD14" s="48"/>
      <c r="PME14" s="48"/>
      <c r="PMF14" s="48"/>
      <c r="PMG14" s="48"/>
      <c r="PMH14" s="48"/>
      <c r="PMI14" s="48"/>
      <c r="PMJ14" s="48"/>
      <c r="PMK14" s="48"/>
      <c r="PML14" s="48"/>
      <c r="PMM14" s="48"/>
      <c r="PMN14" s="48"/>
      <c r="PMO14" s="48"/>
      <c r="PMP14" s="48"/>
      <c r="PMQ14" s="48"/>
      <c r="PMR14" s="48"/>
      <c r="PMS14" s="48"/>
      <c r="PMT14" s="48"/>
      <c r="PMU14" s="48"/>
      <c r="PMV14" s="48"/>
      <c r="PMW14" s="48"/>
      <c r="PMX14" s="48"/>
      <c r="PMY14" s="48"/>
      <c r="PMZ14" s="48"/>
      <c r="PNA14" s="48"/>
      <c r="PNB14" s="48"/>
      <c r="PNC14" s="48"/>
      <c r="PND14" s="48"/>
      <c r="PNE14" s="48"/>
      <c r="PNF14" s="48"/>
      <c r="PNG14" s="48"/>
      <c r="PNH14" s="48"/>
      <c r="PNI14" s="48"/>
      <c r="PNJ14" s="48"/>
      <c r="PNK14" s="48"/>
      <c r="PNL14" s="48"/>
      <c r="PNM14" s="48"/>
      <c r="PNN14" s="48"/>
      <c r="PNO14" s="48"/>
      <c r="PNP14" s="48"/>
      <c r="PNQ14" s="48"/>
      <c r="PNR14" s="48"/>
      <c r="PNS14" s="48"/>
      <c r="PNT14" s="48"/>
      <c r="PNU14" s="48"/>
      <c r="PNV14" s="48"/>
      <c r="PNW14" s="48"/>
      <c r="PNX14" s="48"/>
      <c r="PNY14" s="48"/>
      <c r="PNZ14" s="48"/>
      <c r="POA14" s="48"/>
      <c r="POB14" s="48"/>
      <c r="POC14" s="48"/>
      <c r="POD14" s="48"/>
      <c r="POE14" s="48"/>
      <c r="POF14" s="48"/>
      <c r="POG14" s="48"/>
      <c r="POH14" s="48"/>
      <c r="POI14" s="48"/>
      <c r="POJ14" s="48"/>
      <c r="POK14" s="48"/>
      <c r="POL14" s="48"/>
      <c r="POM14" s="48"/>
      <c r="PON14" s="48"/>
      <c r="POO14" s="48"/>
      <c r="POP14" s="48"/>
      <c r="POQ14" s="48"/>
      <c r="POR14" s="48"/>
      <c r="POS14" s="48"/>
      <c r="POT14" s="48"/>
      <c r="POU14" s="48"/>
      <c r="POV14" s="48"/>
      <c r="POW14" s="48"/>
      <c r="POX14" s="48"/>
      <c r="POY14" s="48"/>
      <c r="POZ14" s="48"/>
      <c r="PPA14" s="48"/>
      <c r="PPB14" s="48"/>
      <c r="PPC14" s="48"/>
      <c r="PPD14" s="48"/>
      <c r="PPE14" s="48"/>
      <c r="PPF14" s="48"/>
      <c r="PPG14" s="48"/>
      <c r="PPH14" s="48"/>
      <c r="PPI14" s="48"/>
      <c r="PPJ14" s="48"/>
      <c r="PPK14" s="48"/>
      <c r="PPL14" s="48"/>
      <c r="PPM14" s="48"/>
      <c r="PPN14" s="48"/>
      <c r="PPO14" s="48"/>
      <c r="PPP14" s="48"/>
      <c r="PPQ14" s="48"/>
      <c r="PPR14" s="48"/>
      <c r="PPS14" s="48"/>
      <c r="PPT14" s="48"/>
      <c r="PPU14" s="48"/>
      <c r="PPV14" s="48"/>
      <c r="PPW14" s="48"/>
      <c r="PPX14" s="48"/>
      <c r="PPY14" s="48"/>
      <c r="PPZ14" s="48"/>
      <c r="PQA14" s="48"/>
      <c r="PQB14" s="48"/>
      <c r="PQC14" s="48"/>
      <c r="PQD14" s="48"/>
      <c r="PQE14" s="48"/>
      <c r="PQF14" s="48"/>
      <c r="PQG14" s="48"/>
      <c r="PQH14" s="48"/>
      <c r="PQI14" s="48"/>
      <c r="PQJ14" s="48"/>
      <c r="PQK14" s="48"/>
      <c r="PQL14" s="48"/>
      <c r="PQM14" s="48"/>
      <c r="PQN14" s="48"/>
      <c r="PQO14" s="48"/>
      <c r="PQP14" s="48"/>
      <c r="PQQ14" s="48"/>
      <c r="PQR14" s="48"/>
      <c r="PQS14" s="48"/>
      <c r="PQT14" s="48"/>
      <c r="PQU14" s="48"/>
      <c r="PQV14" s="48"/>
      <c r="PQW14" s="48"/>
      <c r="PQX14" s="48"/>
      <c r="PQY14" s="48"/>
      <c r="PQZ14" s="48"/>
      <c r="PRA14" s="48"/>
      <c r="PRB14" s="48"/>
      <c r="PRC14" s="48"/>
      <c r="PRD14" s="48"/>
      <c r="PRE14" s="48"/>
      <c r="PRF14" s="48"/>
      <c r="PRG14" s="48"/>
      <c r="PRH14" s="48"/>
      <c r="PRI14" s="48"/>
      <c r="PRJ14" s="48"/>
      <c r="PRK14" s="48"/>
      <c r="PRL14" s="48"/>
      <c r="PRM14" s="48"/>
      <c r="PRN14" s="48"/>
      <c r="PRO14" s="48"/>
      <c r="PRP14" s="48"/>
      <c r="PRQ14" s="48"/>
      <c r="PRR14" s="48"/>
      <c r="PRS14" s="48"/>
      <c r="PRT14" s="48"/>
      <c r="PRU14" s="48"/>
      <c r="PRV14" s="48"/>
      <c r="PRW14" s="48"/>
      <c r="PRX14" s="48"/>
      <c r="PRY14" s="48"/>
      <c r="PRZ14" s="48"/>
      <c r="PSA14" s="48"/>
      <c r="PSB14" s="48"/>
      <c r="PSC14" s="48"/>
      <c r="PSD14" s="48"/>
      <c r="PSE14" s="48"/>
      <c r="PSF14" s="48"/>
      <c r="PSG14" s="48"/>
      <c r="PSH14" s="48"/>
      <c r="PSI14" s="48"/>
      <c r="PSJ14" s="48"/>
      <c r="PSK14" s="48"/>
      <c r="PSL14" s="48"/>
      <c r="PSM14" s="48"/>
      <c r="PSN14" s="48"/>
      <c r="PSO14" s="48"/>
      <c r="PSP14" s="48"/>
      <c r="PSQ14" s="48"/>
      <c r="PSR14" s="48"/>
      <c r="PSS14" s="48"/>
      <c r="PST14" s="48"/>
      <c r="PSU14" s="48"/>
      <c r="PSV14" s="48"/>
      <c r="PSW14" s="48"/>
      <c r="PSX14" s="48"/>
      <c r="PSY14" s="48"/>
      <c r="PSZ14" s="48"/>
      <c r="PTA14" s="48"/>
      <c r="PTB14" s="48"/>
      <c r="PTC14" s="48"/>
      <c r="PTD14" s="48"/>
      <c r="PTE14" s="48"/>
      <c r="PTF14" s="48"/>
      <c r="PTG14" s="48"/>
      <c r="PTH14" s="48"/>
      <c r="PTI14" s="48"/>
      <c r="PTJ14" s="48"/>
      <c r="PTK14" s="48"/>
      <c r="PTL14" s="48"/>
      <c r="PTM14" s="48"/>
      <c r="PTN14" s="48"/>
      <c r="PTO14" s="48"/>
      <c r="PTP14" s="48"/>
      <c r="PTQ14" s="48"/>
      <c r="PTR14" s="48"/>
      <c r="PTS14" s="48"/>
      <c r="PTT14" s="48"/>
      <c r="PTU14" s="48"/>
      <c r="PTV14" s="48"/>
      <c r="PTW14" s="48"/>
      <c r="PTX14" s="48"/>
      <c r="PTY14" s="48"/>
      <c r="PTZ14" s="48"/>
      <c r="PUA14" s="48"/>
      <c r="PUB14" s="48"/>
      <c r="PUC14" s="48"/>
      <c r="PUD14" s="48"/>
      <c r="PUE14" s="48"/>
      <c r="PUF14" s="48"/>
      <c r="PUG14" s="48"/>
      <c r="PUH14" s="48"/>
      <c r="PUI14" s="48"/>
      <c r="PUJ14" s="48"/>
      <c r="PUK14" s="48"/>
      <c r="PUL14" s="48"/>
      <c r="PUM14" s="48"/>
      <c r="PUN14" s="48"/>
      <c r="PUO14" s="48"/>
      <c r="PUP14" s="48"/>
      <c r="PUQ14" s="48"/>
      <c r="PUR14" s="48"/>
      <c r="PUS14" s="48"/>
      <c r="PUT14" s="48"/>
      <c r="PUU14" s="48"/>
      <c r="PUV14" s="48"/>
      <c r="PUW14" s="48"/>
      <c r="PUX14" s="48"/>
      <c r="PUY14" s="48"/>
      <c r="PUZ14" s="48"/>
      <c r="PVA14" s="48"/>
      <c r="PVB14" s="48"/>
      <c r="PVC14" s="48"/>
      <c r="PVD14" s="48"/>
      <c r="PVE14" s="48"/>
      <c r="PVF14" s="48"/>
      <c r="PVG14" s="48"/>
      <c r="PVH14" s="48"/>
      <c r="PVI14" s="48"/>
      <c r="PVJ14" s="48"/>
      <c r="PVK14" s="48"/>
      <c r="PVL14" s="48"/>
      <c r="PVM14" s="48"/>
      <c r="PVN14" s="48"/>
      <c r="PVO14" s="48"/>
      <c r="PVP14" s="48"/>
      <c r="PVQ14" s="48"/>
      <c r="PVR14" s="48"/>
      <c r="PVS14" s="48"/>
      <c r="PVT14" s="48"/>
      <c r="PVU14" s="48"/>
      <c r="PVV14" s="48"/>
      <c r="PVW14" s="48"/>
      <c r="PVX14" s="48"/>
      <c r="PVY14" s="48"/>
      <c r="PVZ14" s="48"/>
      <c r="PWA14" s="48"/>
      <c r="PWB14" s="48"/>
      <c r="PWC14" s="48"/>
      <c r="PWD14" s="48"/>
      <c r="PWE14" s="48"/>
      <c r="PWF14" s="48"/>
      <c r="PWG14" s="48"/>
      <c r="PWH14" s="48"/>
      <c r="PWI14" s="48"/>
      <c r="PWJ14" s="48"/>
      <c r="PWK14" s="48"/>
      <c r="PWL14" s="48"/>
      <c r="PWM14" s="48"/>
      <c r="PWN14" s="48"/>
      <c r="PWO14" s="48"/>
      <c r="PWP14" s="48"/>
      <c r="PWQ14" s="48"/>
      <c r="PWR14" s="48"/>
      <c r="PWS14" s="48"/>
      <c r="PWT14" s="48"/>
      <c r="PWU14" s="48"/>
      <c r="PWV14" s="48"/>
      <c r="PWW14" s="48"/>
      <c r="PWX14" s="48"/>
      <c r="PWY14" s="48"/>
      <c r="PWZ14" s="48"/>
      <c r="PXA14" s="48"/>
      <c r="PXB14" s="48"/>
      <c r="PXC14" s="48"/>
      <c r="PXD14" s="48"/>
      <c r="PXE14" s="48"/>
      <c r="PXF14" s="48"/>
      <c r="PXG14" s="48"/>
      <c r="PXH14" s="48"/>
      <c r="PXI14" s="48"/>
      <c r="PXJ14" s="48"/>
      <c r="PXK14" s="48"/>
      <c r="PXL14" s="48"/>
      <c r="PXM14" s="48"/>
      <c r="PXN14" s="48"/>
      <c r="PXO14" s="48"/>
      <c r="PXP14" s="48"/>
      <c r="PXQ14" s="48"/>
      <c r="PXR14" s="48"/>
      <c r="PXS14" s="48"/>
      <c r="PXT14" s="48"/>
      <c r="PXU14" s="48"/>
      <c r="PXV14" s="48"/>
      <c r="PXW14" s="48"/>
      <c r="PXX14" s="48"/>
      <c r="PXY14" s="48"/>
      <c r="PXZ14" s="48"/>
      <c r="PYA14" s="48"/>
      <c r="PYB14" s="48"/>
      <c r="PYC14" s="48"/>
      <c r="PYD14" s="48"/>
      <c r="PYE14" s="48"/>
      <c r="PYF14" s="48"/>
      <c r="PYG14" s="48"/>
      <c r="PYH14" s="48"/>
      <c r="PYI14" s="48"/>
      <c r="PYJ14" s="48"/>
      <c r="PYK14" s="48"/>
      <c r="PYL14" s="48"/>
      <c r="PYM14" s="48"/>
      <c r="PYN14" s="48"/>
      <c r="PYO14" s="48"/>
      <c r="PYP14" s="48"/>
      <c r="PYQ14" s="48"/>
      <c r="PYR14" s="48"/>
      <c r="PYS14" s="48"/>
      <c r="PYT14" s="48"/>
      <c r="PYU14" s="48"/>
      <c r="PYV14" s="48"/>
      <c r="PYW14" s="48"/>
      <c r="PYX14" s="48"/>
      <c r="PYY14" s="48"/>
      <c r="PYZ14" s="48"/>
      <c r="PZA14" s="48"/>
      <c r="PZB14" s="48"/>
      <c r="PZC14" s="48"/>
      <c r="PZD14" s="48"/>
      <c r="PZE14" s="48"/>
      <c r="PZF14" s="48"/>
      <c r="PZG14" s="48"/>
      <c r="PZH14" s="48"/>
      <c r="PZI14" s="48"/>
      <c r="PZJ14" s="48"/>
      <c r="PZK14" s="48"/>
      <c r="PZL14" s="48"/>
      <c r="PZM14" s="48"/>
      <c r="PZN14" s="48"/>
      <c r="PZO14" s="48"/>
      <c r="PZP14" s="48"/>
      <c r="PZQ14" s="48"/>
      <c r="PZR14" s="48"/>
      <c r="PZS14" s="48"/>
      <c r="PZT14" s="48"/>
      <c r="PZU14" s="48"/>
      <c r="PZV14" s="48"/>
      <c r="PZW14" s="48"/>
      <c r="PZX14" s="48"/>
      <c r="PZY14" s="48"/>
      <c r="PZZ14" s="48"/>
      <c r="QAA14" s="48"/>
      <c r="QAB14" s="48"/>
      <c r="QAC14" s="48"/>
      <c r="QAD14" s="48"/>
      <c r="QAE14" s="48"/>
      <c r="QAF14" s="48"/>
      <c r="QAG14" s="48"/>
      <c r="QAH14" s="48"/>
      <c r="QAI14" s="48"/>
      <c r="QAJ14" s="48"/>
      <c r="QAK14" s="48"/>
      <c r="QAL14" s="48"/>
      <c r="QAM14" s="48"/>
      <c r="QAN14" s="48"/>
      <c r="QAO14" s="48"/>
      <c r="QAP14" s="48"/>
      <c r="QAQ14" s="48"/>
      <c r="QAR14" s="48"/>
      <c r="QAS14" s="48"/>
      <c r="QAT14" s="48"/>
      <c r="QAU14" s="48"/>
      <c r="QAV14" s="48"/>
      <c r="QAW14" s="48"/>
      <c r="QAX14" s="48"/>
      <c r="QAY14" s="48"/>
      <c r="QAZ14" s="48"/>
      <c r="QBA14" s="48"/>
      <c r="QBB14" s="48"/>
      <c r="QBC14" s="48"/>
      <c r="QBD14" s="48"/>
      <c r="QBE14" s="48"/>
      <c r="QBF14" s="48"/>
      <c r="QBG14" s="48"/>
      <c r="QBH14" s="48"/>
      <c r="QBI14" s="48"/>
      <c r="QBJ14" s="48"/>
      <c r="QBK14" s="48"/>
      <c r="QBL14" s="48"/>
      <c r="QBM14" s="48"/>
      <c r="QBN14" s="48"/>
      <c r="QBO14" s="48"/>
      <c r="QBP14" s="48"/>
      <c r="QBQ14" s="48"/>
      <c r="QBR14" s="48"/>
      <c r="QBS14" s="48"/>
      <c r="QBT14" s="48"/>
      <c r="QBU14" s="48"/>
      <c r="QBV14" s="48"/>
      <c r="QBW14" s="48"/>
      <c r="QBX14" s="48"/>
      <c r="QBY14" s="48"/>
      <c r="QBZ14" s="48"/>
      <c r="QCA14" s="48"/>
      <c r="QCB14" s="48"/>
      <c r="QCC14" s="48"/>
      <c r="QCD14" s="48"/>
      <c r="QCE14" s="48"/>
      <c r="QCF14" s="48"/>
      <c r="QCG14" s="48"/>
      <c r="QCH14" s="48"/>
      <c r="QCI14" s="48"/>
      <c r="QCJ14" s="48"/>
      <c r="QCK14" s="48"/>
      <c r="QCL14" s="48"/>
      <c r="QCM14" s="48"/>
      <c r="QCN14" s="48"/>
      <c r="QCO14" s="48"/>
      <c r="QCP14" s="48"/>
      <c r="QCQ14" s="48"/>
      <c r="QCR14" s="48"/>
      <c r="QCS14" s="48"/>
      <c r="QCT14" s="48"/>
      <c r="QCU14" s="48"/>
      <c r="QCV14" s="48"/>
      <c r="QCW14" s="48"/>
      <c r="QCX14" s="48"/>
      <c r="QCY14" s="48"/>
      <c r="QCZ14" s="48"/>
      <c r="QDA14" s="48"/>
      <c r="QDB14" s="48"/>
      <c r="QDC14" s="48"/>
      <c r="QDD14" s="48"/>
      <c r="QDE14" s="48"/>
      <c r="QDF14" s="48"/>
      <c r="QDG14" s="48"/>
      <c r="QDH14" s="48"/>
      <c r="QDI14" s="48"/>
      <c r="QDJ14" s="48"/>
      <c r="QDK14" s="48"/>
      <c r="QDL14" s="48"/>
      <c r="QDM14" s="48"/>
      <c r="QDN14" s="48"/>
      <c r="QDO14" s="48"/>
      <c r="QDP14" s="48"/>
      <c r="QDQ14" s="48"/>
      <c r="QDR14" s="48"/>
      <c r="QDS14" s="48"/>
      <c r="QDT14" s="48"/>
      <c r="QDU14" s="48"/>
      <c r="QDV14" s="48"/>
      <c r="QDW14" s="48"/>
      <c r="QDX14" s="48"/>
      <c r="QDY14" s="48"/>
      <c r="QDZ14" s="48"/>
      <c r="QEA14" s="48"/>
      <c r="QEB14" s="48"/>
      <c r="QEC14" s="48"/>
      <c r="QED14" s="48"/>
      <c r="QEE14" s="48"/>
      <c r="QEF14" s="48"/>
      <c r="QEG14" s="48"/>
      <c r="QEH14" s="48"/>
      <c r="QEI14" s="48"/>
      <c r="QEJ14" s="48"/>
      <c r="QEK14" s="48"/>
      <c r="QEL14" s="48"/>
      <c r="QEM14" s="48"/>
      <c r="QEN14" s="48"/>
      <c r="QEO14" s="48"/>
      <c r="QEP14" s="48"/>
      <c r="QEQ14" s="48"/>
      <c r="QER14" s="48"/>
      <c r="QES14" s="48"/>
      <c r="QET14" s="48"/>
      <c r="QEU14" s="48"/>
      <c r="QEV14" s="48"/>
      <c r="QEW14" s="48"/>
      <c r="QEX14" s="48"/>
      <c r="QEY14" s="48"/>
      <c r="QEZ14" s="48"/>
      <c r="QFA14" s="48"/>
      <c r="QFB14" s="48"/>
      <c r="QFC14" s="48"/>
      <c r="QFD14" s="48"/>
      <c r="QFE14" s="48"/>
      <c r="QFF14" s="48"/>
      <c r="QFG14" s="48"/>
      <c r="QFH14" s="48"/>
      <c r="QFI14" s="48"/>
      <c r="QFJ14" s="48"/>
      <c r="QFK14" s="48"/>
      <c r="QFL14" s="48"/>
      <c r="QFM14" s="48"/>
      <c r="QFN14" s="48"/>
      <c r="QFO14" s="48"/>
      <c r="QFP14" s="48"/>
      <c r="QFQ14" s="48"/>
      <c r="QFR14" s="48"/>
      <c r="QFS14" s="48"/>
      <c r="QFT14" s="48"/>
      <c r="QFU14" s="48"/>
      <c r="QFV14" s="48"/>
      <c r="QFW14" s="48"/>
      <c r="QFX14" s="48"/>
      <c r="QFY14" s="48"/>
      <c r="QFZ14" s="48"/>
      <c r="QGA14" s="48"/>
      <c r="QGB14" s="48"/>
      <c r="QGC14" s="48"/>
      <c r="QGD14" s="48"/>
      <c r="QGE14" s="48"/>
      <c r="QGF14" s="48"/>
      <c r="QGG14" s="48"/>
      <c r="QGH14" s="48"/>
      <c r="QGI14" s="48"/>
      <c r="QGJ14" s="48"/>
      <c r="QGK14" s="48"/>
      <c r="QGL14" s="48"/>
      <c r="QGM14" s="48"/>
      <c r="QGN14" s="48"/>
      <c r="QGO14" s="48"/>
      <c r="QGP14" s="48"/>
      <c r="QGQ14" s="48"/>
      <c r="QGR14" s="48"/>
      <c r="QGS14" s="48"/>
      <c r="QGT14" s="48"/>
      <c r="QGU14" s="48"/>
      <c r="QGV14" s="48"/>
      <c r="QGW14" s="48"/>
      <c r="QGX14" s="48"/>
      <c r="QGY14" s="48"/>
      <c r="QGZ14" s="48"/>
      <c r="QHA14" s="48"/>
      <c r="QHB14" s="48"/>
      <c r="QHC14" s="48"/>
      <c r="QHD14" s="48"/>
      <c r="QHE14" s="48"/>
      <c r="QHF14" s="48"/>
      <c r="QHG14" s="48"/>
      <c r="QHH14" s="48"/>
      <c r="QHI14" s="48"/>
      <c r="QHJ14" s="48"/>
      <c r="QHK14" s="48"/>
      <c r="QHL14" s="48"/>
      <c r="QHM14" s="48"/>
      <c r="QHN14" s="48"/>
      <c r="QHO14" s="48"/>
      <c r="QHP14" s="48"/>
      <c r="QHQ14" s="48"/>
      <c r="QHR14" s="48"/>
      <c r="QHS14" s="48"/>
      <c r="QHT14" s="48"/>
      <c r="QHU14" s="48"/>
      <c r="QHV14" s="48"/>
      <c r="QHW14" s="48"/>
      <c r="QHX14" s="48"/>
      <c r="QHY14" s="48"/>
      <c r="QHZ14" s="48"/>
      <c r="QIA14" s="48"/>
      <c r="QIB14" s="48"/>
      <c r="QIC14" s="48"/>
      <c r="QID14" s="48"/>
      <c r="QIE14" s="48"/>
      <c r="QIF14" s="48"/>
      <c r="QIG14" s="48"/>
      <c r="QIH14" s="48"/>
      <c r="QII14" s="48"/>
      <c r="QIJ14" s="48"/>
      <c r="QIK14" s="48"/>
      <c r="QIL14" s="48"/>
      <c r="QIM14" s="48"/>
      <c r="QIN14" s="48"/>
      <c r="QIO14" s="48"/>
      <c r="QIP14" s="48"/>
      <c r="QIQ14" s="48"/>
      <c r="QIR14" s="48"/>
      <c r="QIS14" s="48"/>
      <c r="QIT14" s="48"/>
      <c r="QIU14" s="48"/>
      <c r="QIV14" s="48"/>
      <c r="QIW14" s="48"/>
      <c r="QIX14" s="48"/>
      <c r="QIY14" s="48"/>
      <c r="QIZ14" s="48"/>
      <c r="QJA14" s="48"/>
      <c r="QJB14" s="48"/>
      <c r="QJC14" s="48"/>
      <c r="QJD14" s="48"/>
      <c r="QJE14" s="48"/>
      <c r="QJF14" s="48"/>
      <c r="QJG14" s="48"/>
      <c r="QJH14" s="48"/>
      <c r="QJI14" s="48"/>
      <c r="QJJ14" s="48"/>
      <c r="QJK14" s="48"/>
      <c r="QJL14" s="48"/>
      <c r="QJM14" s="48"/>
      <c r="QJN14" s="48"/>
      <c r="QJO14" s="48"/>
      <c r="QJP14" s="48"/>
      <c r="QJQ14" s="48"/>
      <c r="QJR14" s="48"/>
      <c r="QJS14" s="48"/>
      <c r="QJT14" s="48"/>
      <c r="QJU14" s="48"/>
      <c r="QJV14" s="48"/>
      <c r="QJW14" s="48"/>
      <c r="QJX14" s="48"/>
      <c r="QJY14" s="48"/>
      <c r="QJZ14" s="48"/>
      <c r="QKA14" s="48"/>
      <c r="QKB14" s="48"/>
      <c r="QKC14" s="48"/>
      <c r="QKD14" s="48"/>
      <c r="QKE14" s="48"/>
      <c r="QKF14" s="48"/>
      <c r="QKG14" s="48"/>
      <c r="QKH14" s="48"/>
      <c r="QKI14" s="48"/>
      <c r="QKJ14" s="48"/>
      <c r="QKK14" s="48"/>
      <c r="QKL14" s="48"/>
      <c r="QKM14" s="48"/>
      <c r="QKN14" s="48"/>
      <c r="QKO14" s="48"/>
      <c r="QKP14" s="48"/>
      <c r="QKQ14" s="48"/>
      <c r="QKR14" s="48"/>
      <c r="QKS14" s="48"/>
      <c r="QKT14" s="48"/>
      <c r="QKU14" s="48"/>
      <c r="QKV14" s="48"/>
      <c r="QKW14" s="48"/>
      <c r="QKX14" s="48"/>
      <c r="QKY14" s="48"/>
      <c r="QKZ14" s="48"/>
      <c r="QLA14" s="48"/>
      <c r="QLB14" s="48"/>
      <c r="QLC14" s="48"/>
      <c r="QLD14" s="48"/>
      <c r="QLE14" s="48"/>
      <c r="QLF14" s="48"/>
      <c r="QLG14" s="48"/>
      <c r="QLH14" s="48"/>
      <c r="QLI14" s="48"/>
      <c r="QLJ14" s="48"/>
      <c r="QLK14" s="48"/>
      <c r="QLL14" s="48"/>
      <c r="QLM14" s="48"/>
      <c r="QLN14" s="48"/>
      <c r="QLO14" s="48"/>
      <c r="QLP14" s="48"/>
      <c r="QLQ14" s="48"/>
      <c r="QLR14" s="48"/>
      <c r="QLS14" s="48"/>
      <c r="QLT14" s="48"/>
      <c r="QLU14" s="48"/>
      <c r="QLV14" s="48"/>
      <c r="QLW14" s="48"/>
      <c r="QLX14" s="48"/>
      <c r="QLY14" s="48"/>
      <c r="QLZ14" s="48"/>
      <c r="QMA14" s="48"/>
      <c r="QMB14" s="48"/>
      <c r="QMC14" s="48"/>
      <c r="QMD14" s="48"/>
      <c r="QME14" s="48"/>
      <c r="QMF14" s="48"/>
      <c r="QMG14" s="48"/>
      <c r="QMH14" s="48"/>
      <c r="QMI14" s="48"/>
      <c r="QMJ14" s="48"/>
      <c r="QMK14" s="48"/>
      <c r="QML14" s="48"/>
      <c r="QMM14" s="48"/>
      <c r="QMN14" s="48"/>
      <c r="QMO14" s="48"/>
      <c r="QMP14" s="48"/>
      <c r="QMQ14" s="48"/>
      <c r="QMR14" s="48"/>
      <c r="QMS14" s="48"/>
      <c r="QMT14" s="48"/>
      <c r="QMU14" s="48"/>
      <c r="QMV14" s="48"/>
      <c r="QMW14" s="48"/>
      <c r="QMX14" s="48"/>
      <c r="QMY14" s="48"/>
      <c r="QMZ14" s="48"/>
      <c r="QNA14" s="48"/>
      <c r="QNB14" s="48"/>
      <c r="QNC14" s="48"/>
      <c r="QND14" s="48"/>
      <c r="QNE14" s="48"/>
      <c r="QNF14" s="48"/>
      <c r="QNG14" s="48"/>
      <c r="QNH14" s="48"/>
      <c r="QNI14" s="48"/>
      <c r="QNJ14" s="48"/>
      <c r="QNK14" s="48"/>
      <c r="QNL14" s="48"/>
      <c r="QNM14" s="48"/>
      <c r="QNN14" s="48"/>
      <c r="QNO14" s="48"/>
      <c r="QNP14" s="48"/>
      <c r="QNQ14" s="48"/>
      <c r="QNR14" s="48"/>
      <c r="QNS14" s="48"/>
      <c r="QNT14" s="48"/>
      <c r="QNU14" s="48"/>
      <c r="QNV14" s="48"/>
      <c r="QNW14" s="48"/>
      <c r="QNX14" s="48"/>
      <c r="QNY14" s="48"/>
      <c r="QNZ14" s="48"/>
      <c r="QOA14" s="48"/>
      <c r="QOB14" s="48"/>
      <c r="QOC14" s="48"/>
      <c r="QOD14" s="48"/>
      <c r="QOE14" s="48"/>
      <c r="QOF14" s="48"/>
      <c r="QOG14" s="48"/>
      <c r="QOH14" s="48"/>
      <c r="QOI14" s="48"/>
      <c r="QOJ14" s="48"/>
      <c r="QOK14" s="48"/>
      <c r="QOL14" s="48"/>
      <c r="QOM14" s="48"/>
      <c r="QON14" s="48"/>
      <c r="QOO14" s="48"/>
      <c r="QOP14" s="48"/>
      <c r="QOQ14" s="48"/>
      <c r="QOR14" s="48"/>
      <c r="QOS14" s="48"/>
      <c r="QOT14" s="48"/>
      <c r="QOU14" s="48"/>
      <c r="QOV14" s="48"/>
      <c r="QOW14" s="48"/>
      <c r="QOX14" s="48"/>
      <c r="QOY14" s="48"/>
      <c r="QOZ14" s="48"/>
      <c r="QPA14" s="48"/>
      <c r="QPB14" s="48"/>
      <c r="QPC14" s="48"/>
      <c r="QPD14" s="48"/>
      <c r="QPE14" s="48"/>
      <c r="QPF14" s="48"/>
      <c r="QPG14" s="48"/>
      <c r="QPH14" s="48"/>
      <c r="QPI14" s="48"/>
      <c r="QPJ14" s="48"/>
      <c r="QPK14" s="48"/>
      <c r="QPL14" s="48"/>
      <c r="QPM14" s="48"/>
      <c r="QPN14" s="48"/>
      <c r="QPO14" s="48"/>
      <c r="QPP14" s="48"/>
      <c r="QPQ14" s="48"/>
      <c r="QPR14" s="48"/>
      <c r="QPS14" s="48"/>
      <c r="QPT14" s="48"/>
      <c r="QPU14" s="48"/>
      <c r="QPV14" s="48"/>
      <c r="QPW14" s="48"/>
      <c r="QPX14" s="48"/>
      <c r="QPY14" s="48"/>
      <c r="QPZ14" s="48"/>
      <c r="QQA14" s="48"/>
      <c r="QQB14" s="48"/>
      <c r="QQC14" s="48"/>
      <c r="QQD14" s="48"/>
      <c r="QQE14" s="48"/>
      <c r="QQF14" s="48"/>
      <c r="QQG14" s="48"/>
      <c r="QQH14" s="48"/>
      <c r="QQI14" s="48"/>
      <c r="QQJ14" s="48"/>
      <c r="QQK14" s="48"/>
      <c r="QQL14" s="48"/>
      <c r="QQM14" s="48"/>
      <c r="QQN14" s="48"/>
      <c r="QQO14" s="48"/>
      <c r="QQP14" s="48"/>
      <c r="QQQ14" s="48"/>
      <c r="QQR14" s="48"/>
      <c r="QQS14" s="48"/>
      <c r="QQT14" s="48"/>
      <c r="QQU14" s="48"/>
      <c r="QQV14" s="48"/>
      <c r="QQW14" s="48"/>
      <c r="QQX14" s="48"/>
      <c r="QQY14" s="48"/>
      <c r="QQZ14" s="48"/>
      <c r="QRA14" s="48"/>
      <c r="QRB14" s="48"/>
      <c r="QRC14" s="48"/>
      <c r="QRD14" s="48"/>
      <c r="QRE14" s="48"/>
      <c r="QRF14" s="48"/>
      <c r="QRG14" s="48"/>
      <c r="QRH14" s="48"/>
      <c r="QRI14" s="48"/>
      <c r="QRJ14" s="48"/>
      <c r="QRK14" s="48"/>
      <c r="QRL14" s="48"/>
      <c r="QRM14" s="48"/>
      <c r="QRN14" s="48"/>
      <c r="QRO14" s="48"/>
      <c r="QRP14" s="48"/>
      <c r="QRQ14" s="48"/>
      <c r="QRR14" s="48"/>
      <c r="QRS14" s="48"/>
      <c r="QRT14" s="48"/>
      <c r="QRU14" s="48"/>
      <c r="QRV14" s="48"/>
      <c r="QRW14" s="48"/>
      <c r="QRX14" s="48"/>
      <c r="QRY14" s="48"/>
      <c r="QRZ14" s="48"/>
      <c r="QSA14" s="48"/>
      <c r="QSB14" s="48"/>
      <c r="QSC14" s="48"/>
      <c r="QSD14" s="48"/>
      <c r="QSE14" s="48"/>
      <c r="QSF14" s="48"/>
      <c r="QSG14" s="48"/>
      <c r="QSH14" s="48"/>
      <c r="QSI14" s="48"/>
      <c r="QSJ14" s="48"/>
      <c r="QSK14" s="48"/>
      <c r="QSL14" s="48"/>
      <c r="QSM14" s="48"/>
      <c r="QSN14" s="48"/>
      <c r="QSO14" s="48"/>
      <c r="QSP14" s="48"/>
      <c r="QSQ14" s="48"/>
      <c r="QSR14" s="48"/>
      <c r="QSS14" s="48"/>
      <c r="QST14" s="48"/>
      <c r="QSU14" s="48"/>
      <c r="QSV14" s="48"/>
      <c r="QSW14" s="48"/>
      <c r="QSX14" s="48"/>
      <c r="QSY14" s="48"/>
      <c r="QSZ14" s="48"/>
      <c r="QTA14" s="48"/>
      <c r="QTB14" s="48"/>
      <c r="QTC14" s="48"/>
      <c r="QTD14" s="48"/>
      <c r="QTE14" s="48"/>
      <c r="QTF14" s="48"/>
      <c r="QTG14" s="48"/>
      <c r="QTH14" s="48"/>
      <c r="QTI14" s="48"/>
      <c r="QTJ14" s="48"/>
      <c r="QTK14" s="48"/>
      <c r="QTL14" s="48"/>
      <c r="QTM14" s="48"/>
      <c r="QTN14" s="48"/>
      <c r="QTO14" s="48"/>
      <c r="QTP14" s="48"/>
      <c r="QTQ14" s="48"/>
      <c r="QTR14" s="48"/>
      <c r="QTS14" s="48"/>
      <c r="QTT14" s="48"/>
      <c r="QTU14" s="48"/>
      <c r="QTV14" s="48"/>
      <c r="QTW14" s="48"/>
      <c r="QTX14" s="48"/>
      <c r="QTY14" s="48"/>
      <c r="QTZ14" s="48"/>
      <c r="QUA14" s="48"/>
      <c r="QUB14" s="48"/>
      <c r="QUC14" s="48"/>
      <c r="QUD14" s="48"/>
      <c r="QUE14" s="48"/>
      <c r="QUF14" s="48"/>
      <c r="QUG14" s="48"/>
      <c r="QUH14" s="48"/>
      <c r="QUI14" s="48"/>
      <c r="QUJ14" s="48"/>
      <c r="QUK14" s="48"/>
      <c r="QUL14" s="48"/>
      <c r="QUM14" s="48"/>
      <c r="QUN14" s="48"/>
      <c r="QUO14" s="48"/>
      <c r="QUP14" s="48"/>
      <c r="QUQ14" s="48"/>
      <c r="QUR14" s="48"/>
      <c r="QUS14" s="48"/>
      <c r="QUT14" s="48"/>
      <c r="QUU14" s="48"/>
      <c r="QUV14" s="48"/>
      <c r="QUW14" s="48"/>
      <c r="QUX14" s="48"/>
      <c r="QUY14" s="48"/>
      <c r="QUZ14" s="48"/>
      <c r="QVA14" s="48"/>
      <c r="QVB14" s="48"/>
      <c r="QVC14" s="48"/>
      <c r="QVD14" s="48"/>
      <c r="QVE14" s="48"/>
      <c r="QVF14" s="48"/>
      <c r="QVG14" s="48"/>
      <c r="QVH14" s="48"/>
      <c r="QVI14" s="48"/>
      <c r="QVJ14" s="48"/>
      <c r="QVK14" s="48"/>
      <c r="QVL14" s="48"/>
      <c r="QVM14" s="48"/>
      <c r="QVN14" s="48"/>
      <c r="QVO14" s="48"/>
      <c r="QVP14" s="48"/>
      <c r="QVQ14" s="48"/>
      <c r="QVR14" s="48"/>
      <c r="QVS14" s="48"/>
      <c r="QVT14" s="48"/>
      <c r="QVU14" s="48"/>
      <c r="QVV14" s="48"/>
      <c r="QVW14" s="48"/>
      <c r="QVX14" s="48"/>
      <c r="QVY14" s="48"/>
      <c r="QVZ14" s="48"/>
      <c r="QWA14" s="48"/>
      <c r="QWB14" s="48"/>
      <c r="QWC14" s="48"/>
      <c r="QWD14" s="48"/>
      <c r="QWE14" s="48"/>
      <c r="QWF14" s="48"/>
      <c r="QWG14" s="48"/>
      <c r="QWH14" s="48"/>
      <c r="QWI14" s="48"/>
      <c r="QWJ14" s="48"/>
      <c r="QWK14" s="48"/>
      <c r="QWL14" s="48"/>
      <c r="QWM14" s="48"/>
      <c r="QWN14" s="48"/>
      <c r="QWO14" s="48"/>
      <c r="QWP14" s="48"/>
      <c r="QWQ14" s="48"/>
      <c r="QWR14" s="48"/>
      <c r="QWS14" s="48"/>
      <c r="QWT14" s="48"/>
      <c r="QWU14" s="48"/>
      <c r="QWV14" s="48"/>
      <c r="QWW14" s="48"/>
      <c r="QWX14" s="48"/>
      <c r="QWY14" s="48"/>
      <c r="QWZ14" s="48"/>
      <c r="QXA14" s="48"/>
      <c r="QXB14" s="48"/>
      <c r="QXC14" s="48"/>
      <c r="QXD14" s="48"/>
      <c r="QXE14" s="48"/>
      <c r="QXF14" s="48"/>
      <c r="QXG14" s="48"/>
      <c r="QXH14" s="48"/>
      <c r="QXI14" s="48"/>
      <c r="QXJ14" s="48"/>
      <c r="QXK14" s="48"/>
      <c r="QXL14" s="48"/>
      <c r="QXM14" s="48"/>
      <c r="QXN14" s="48"/>
      <c r="QXO14" s="48"/>
      <c r="QXP14" s="48"/>
      <c r="QXQ14" s="48"/>
      <c r="QXR14" s="48"/>
      <c r="QXS14" s="48"/>
      <c r="QXT14" s="48"/>
      <c r="QXU14" s="48"/>
      <c r="QXV14" s="48"/>
      <c r="QXW14" s="48"/>
      <c r="QXX14" s="48"/>
      <c r="QXY14" s="48"/>
      <c r="QXZ14" s="48"/>
      <c r="QYA14" s="48"/>
      <c r="QYB14" s="48"/>
      <c r="QYC14" s="48"/>
      <c r="QYD14" s="48"/>
      <c r="QYE14" s="48"/>
      <c r="QYF14" s="48"/>
      <c r="QYG14" s="48"/>
      <c r="QYH14" s="48"/>
      <c r="QYI14" s="48"/>
      <c r="QYJ14" s="48"/>
      <c r="QYK14" s="48"/>
      <c r="QYL14" s="48"/>
      <c r="QYM14" s="48"/>
      <c r="QYN14" s="48"/>
      <c r="QYO14" s="48"/>
      <c r="QYP14" s="48"/>
      <c r="QYQ14" s="48"/>
      <c r="QYR14" s="48"/>
      <c r="QYS14" s="48"/>
      <c r="QYT14" s="48"/>
      <c r="QYU14" s="48"/>
      <c r="QYV14" s="48"/>
      <c r="QYW14" s="48"/>
      <c r="QYX14" s="48"/>
      <c r="QYY14" s="48"/>
      <c r="QYZ14" s="48"/>
      <c r="QZA14" s="48"/>
      <c r="QZB14" s="48"/>
      <c r="QZC14" s="48"/>
      <c r="QZD14" s="48"/>
      <c r="QZE14" s="48"/>
      <c r="QZF14" s="48"/>
      <c r="QZG14" s="48"/>
      <c r="QZH14" s="48"/>
      <c r="QZI14" s="48"/>
      <c r="QZJ14" s="48"/>
      <c r="QZK14" s="48"/>
      <c r="QZL14" s="48"/>
      <c r="QZM14" s="48"/>
      <c r="QZN14" s="48"/>
      <c r="QZO14" s="48"/>
      <c r="QZP14" s="48"/>
      <c r="QZQ14" s="48"/>
      <c r="QZR14" s="48"/>
      <c r="QZS14" s="48"/>
      <c r="QZT14" s="48"/>
      <c r="QZU14" s="48"/>
      <c r="QZV14" s="48"/>
      <c r="QZW14" s="48"/>
      <c r="QZX14" s="48"/>
      <c r="QZY14" s="48"/>
      <c r="QZZ14" s="48"/>
      <c r="RAA14" s="48"/>
      <c r="RAB14" s="48"/>
      <c r="RAC14" s="48"/>
      <c r="RAD14" s="48"/>
      <c r="RAE14" s="48"/>
      <c r="RAF14" s="48"/>
      <c r="RAG14" s="48"/>
      <c r="RAH14" s="48"/>
      <c r="RAI14" s="48"/>
      <c r="RAJ14" s="48"/>
      <c r="RAK14" s="48"/>
      <c r="RAL14" s="48"/>
      <c r="RAM14" s="48"/>
      <c r="RAN14" s="48"/>
      <c r="RAO14" s="48"/>
      <c r="RAP14" s="48"/>
      <c r="RAQ14" s="48"/>
      <c r="RAR14" s="48"/>
      <c r="RAS14" s="48"/>
      <c r="RAT14" s="48"/>
      <c r="RAU14" s="48"/>
      <c r="RAV14" s="48"/>
      <c r="RAW14" s="48"/>
      <c r="RAX14" s="48"/>
      <c r="RAY14" s="48"/>
      <c r="RAZ14" s="48"/>
      <c r="RBA14" s="48"/>
      <c r="RBB14" s="48"/>
      <c r="RBC14" s="48"/>
      <c r="RBD14" s="48"/>
      <c r="RBE14" s="48"/>
      <c r="RBF14" s="48"/>
      <c r="RBG14" s="48"/>
      <c r="RBH14" s="48"/>
      <c r="RBI14" s="48"/>
      <c r="RBJ14" s="48"/>
      <c r="RBK14" s="48"/>
      <c r="RBL14" s="48"/>
      <c r="RBM14" s="48"/>
      <c r="RBN14" s="48"/>
      <c r="RBO14" s="48"/>
      <c r="RBP14" s="48"/>
      <c r="RBQ14" s="48"/>
      <c r="RBR14" s="48"/>
      <c r="RBS14" s="48"/>
      <c r="RBT14" s="48"/>
      <c r="RBU14" s="48"/>
      <c r="RBV14" s="48"/>
      <c r="RBW14" s="48"/>
      <c r="RBX14" s="48"/>
      <c r="RBY14" s="48"/>
      <c r="RBZ14" s="48"/>
      <c r="RCA14" s="48"/>
      <c r="RCB14" s="48"/>
      <c r="RCC14" s="48"/>
      <c r="RCD14" s="48"/>
      <c r="RCE14" s="48"/>
      <c r="RCF14" s="48"/>
      <c r="RCG14" s="48"/>
      <c r="RCH14" s="48"/>
      <c r="RCI14" s="48"/>
      <c r="RCJ14" s="48"/>
      <c r="RCK14" s="48"/>
      <c r="RCL14" s="48"/>
      <c r="RCM14" s="48"/>
      <c r="RCN14" s="48"/>
      <c r="RCO14" s="48"/>
      <c r="RCP14" s="48"/>
      <c r="RCQ14" s="48"/>
      <c r="RCR14" s="48"/>
      <c r="RCS14" s="48"/>
      <c r="RCT14" s="48"/>
      <c r="RCU14" s="48"/>
      <c r="RCV14" s="48"/>
      <c r="RCW14" s="48"/>
      <c r="RCX14" s="48"/>
      <c r="RCY14" s="48"/>
      <c r="RCZ14" s="48"/>
      <c r="RDA14" s="48"/>
      <c r="RDB14" s="48"/>
      <c r="RDC14" s="48"/>
      <c r="RDD14" s="48"/>
      <c r="RDE14" s="48"/>
      <c r="RDF14" s="48"/>
      <c r="RDG14" s="48"/>
      <c r="RDH14" s="48"/>
      <c r="RDI14" s="48"/>
      <c r="RDJ14" s="48"/>
      <c r="RDK14" s="48"/>
      <c r="RDL14" s="48"/>
      <c r="RDM14" s="48"/>
      <c r="RDN14" s="48"/>
      <c r="RDO14" s="48"/>
      <c r="RDP14" s="48"/>
      <c r="RDQ14" s="48"/>
      <c r="RDR14" s="48"/>
      <c r="RDS14" s="48"/>
      <c r="RDT14" s="48"/>
      <c r="RDU14" s="48"/>
      <c r="RDV14" s="48"/>
      <c r="RDW14" s="48"/>
      <c r="RDX14" s="48"/>
      <c r="RDY14" s="48"/>
      <c r="RDZ14" s="48"/>
      <c r="REA14" s="48"/>
      <c r="REB14" s="48"/>
      <c r="REC14" s="48"/>
      <c r="RED14" s="48"/>
      <c r="REE14" s="48"/>
      <c r="REF14" s="48"/>
      <c r="REG14" s="48"/>
      <c r="REH14" s="48"/>
      <c r="REI14" s="48"/>
      <c r="REJ14" s="48"/>
      <c r="REK14" s="48"/>
      <c r="REL14" s="48"/>
      <c r="REM14" s="48"/>
      <c r="REN14" s="48"/>
      <c r="REO14" s="48"/>
      <c r="REP14" s="48"/>
      <c r="REQ14" s="48"/>
      <c r="RER14" s="48"/>
      <c r="RES14" s="48"/>
      <c r="RET14" s="48"/>
      <c r="REU14" s="48"/>
      <c r="REV14" s="48"/>
      <c r="REW14" s="48"/>
      <c r="REX14" s="48"/>
      <c r="REY14" s="48"/>
      <c r="REZ14" s="48"/>
      <c r="RFA14" s="48"/>
      <c r="RFB14" s="48"/>
      <c r="RFC14" s="48"/>
      <c r="RFD14" s="48"/>
      <c r="RFE14" s="48"/>
      <c r="RFF14" s="48"/>
      <c r="RFG14" s="48"/>
      <c r="RFH14" s="48"/>
      <c r="RFI14" s="48"/>
      <c r="RFJ14" s="48"/>
      <c r="RFK14" s="48"/>
      <c r="RFL14" s="48"/>
      <c r="RFM14" s="48"/>
      <c r="RFN14" s="48"/>
      <c r="RFO14" s="48"/>
      <c r="RFP14" s="48"/>
      <c r="RFQ14" s="48"/>
      <c r="RFR14" s="48"/>
      <c r="RFS14" s="48"/>
      <c r="RFT14" s="48"/>
      <c r="RFU14" s="48"/>
      <c r="RFV14" s="48"/>
      <c r="RFW14" s="48"/>
      <c r="RFX14" s="48"/>
      <c r="RFY14" s="48"/>
      <c r="RFZ14" s="48"/>
      <c r="RGA14" s="48"/>
      <c r="RGB14" s="48"/>
      <c r="RGC14" s="48"/>
      <c r="RGD14" s="48"/>
      <c r="RGE14" s="48"/>
      <c r="RGF14" s="48"/>
      <c r="RGG14" s="48"/>
      <c r="RGH14" s="48"/>
      <c r="RGI14" s="48"/>
      <c r="RGJ14" s="48"/>
      <c r="RGK14" s="48"/>
      <c r="RGL14" s="48"/>
      <c r="RGM14" s="48"/>
      <c r="RGN14" s="48"/>
      <c r="RGO14" s="48"/>
      <c r="RGP14" s="48"/>
      <c r="RGQ14" s="48"/>
      <c r="RGR14" s="48"/>
      <c r="RGS14" s="48"/>
      <c r="RGT14" s="48"/>
      <c r="RGU14" s="48"/>
      <c r="RGV14" s="48"/>
      <c r="RGW14" s="48"/>
      <c r="RGX14" s="48"/>
      <c r="RGY14" s="48"/>
      <c r="RGZ14" s="48"/>
      <c r="RHA14" s="48"/>
      <c r="RHB14" s="48"/>
      <c r="RHC14" s="48"/>
      <c r="RHD14" s="48"/>
      <c r="RHE14" s="48"/>
      <c r="RHF14" s="48"/>
      <c r="RHG14" s="48"/>
      <c r="RHH14" s="48"/>
      <c r="RHI14" s="48"/>
      <c r="RHJ14" s="48"/>
      <c r="RHK14" s="48"/>
      <c r="RHL14" s="48"/>
      <c r="RHM14" s="48"/>
      <c r="RHN14" s="48"/>
      <c r="RHO14" s="48"/>
      <c r="RHP14" s="48"/>
      <c r="RHQ14" s="48"/>
      <c r="RHR14" s="48"/>
      <c r="RHS14" s="48"/>
      <c r="RHT14" s="48"/>
      <c r="RHU14" s="48"/>
      <c r="RHV14" s="48"/>
      <c r="RHW14" s="48"/>
      <c r="RHX14" s="48"/>
      <c r="RHY14" s="48"/>
      <c r="RHZ14" s="48"/>
      <c r="RIA14" s="48"/>
      <c r="RIB14" s="48"/>
      <c r="RIC14" s="48"/>
      <c r="RID14" s="48"/>
      <c r="RIE14" s="48"/>
      <c r="RIF14" s="48"/>
      <c r="RIG14" s="48"/>
      <c r="RIH14" s="48"/>
      <c r="RII14" s="48"/>
      <c r="RIJ14" s="48"/>
      <c r="RIK14" s="48"/>
      <c r="RIL14" s="48"/>
      <c r="RIM14" s="48"/>
      <c r="RIN14" s="48"/>
      <c r="RIO14" s="48"/>
      <c r="RIP14" s="48"/>
      <c r="RIQ14" s="48"/>
      <c r="RIR14" s="48"/>
      <c r="RIS14" s="48"/>
      <c r="RIT14" s="48"/>
      <c r="RIU14" s="48"/>
      <c r="RIV14" s="48"/>
      <c r="RIW14" s="48"/>
      <c r="RIX14" s="48"/>
      <c r="RIY14" s="48"/>
      <c r="RIZ14" s="48"/>
      <c r="RJA14" s="48"/>
      <c r="RJB14" s="48"/>
      <c r="RJC14" s="48"/>
      <c r="RJD14" s="48"/>
      <c r="RJE14" s="48"/>
      <c r="RJF14" s="48"/>
      <c r="RJG14" s="48"/>
      <c r="RJH14" s="48"/>
      <c r="RJI14" s="48"/>
      <c r="RJJ14" s="48"/>
      <c r="RJK14" s="48"/>
      <c r="RJL14" s="48"/>
      <c r="RJM14" s="48"/>
      <c r="RJN14" s="48"/>
      <c r="RJO14" s="48"/>
      <c r="RJP14" s="48"/>
      <c r="RJQ14" s="48"/>
      <c r="RJR14" s="48"/>
      <c r="RJS14" s="48"/>
      <c r="RJT14" s="48"/>
      <c r="RJU14" s="48"/>
      <c r="RJV14" s="48"/>
      <c r="RJW14" s="48"/>
      <c r="RJX14" s="48"/>
      <c r="RJY14" s="48"/>
      <c r="RJZ14" s="48"/>
      <c r="RKA14" s="48"/>
      <c r="RKB14" s="48"/>
      <c r="RKC14" s="48"/>
      <c r="RKD14" s="48"/>
      <c r="RKE14" s="48"/>
      <c r="RKF14" s="48"/>
      <c r="RKG14" s="48"/>
      <c r="RKH14" s="48"/>
      <c r="RKI14" s="48"/>
      <c r="RKJ14" s="48"/>
      <c r="RKK14" s="48"/>
      <c r="RKL14" s="48"/>
      <c r="RKM14" s="48"/>
      <c r="RKN14" s="48"/>
      <c r="RKO14" s="48"/>
      <c r="RKP14" s="48"/>
      <c r="RKQ14" s="48"/>
      <c r="RKR14" s="48"/>
      <c r="RKS14" s="48"/>
      <c r="RKT14" s="48"/>
      <c r="RKU14" s="48"/>
      <c r="RKV14" s="48"/>
      <c r="RKW14" s="48"/>
      <c r="RKX14" s="48"/>
      <c r="RKY14" s="48"/>
      <c r="RKZ14" s="48"/>
      <c r="RLA14" s="48"/>
      <c r="RLB14" s="48"/>
      <c r="RLC14" s="48"/>
      <c r="RLD14" s="48"/>
      <c r="RLE14" s="48"/>
      <c r="RLF14" s="48"/>
      <c r="RLG14" s="48"/>
      <c r="RLH14" s="48"/>
      <c r="RLI14" s="48"/>
      <c r="RLJ14" s="48"/>
      <c r="RLK14" s="48"/>
      <c r="RLL14" s="48"/>
      <c r="RLM14" s="48"/>
      <c r="RLN14" s="48"/>
      <c r="RLO14" s="48"/>
      <c r="RLP14" s="48"/>
      <c r="RLQ14" s="48"/>
      <c r="RLR14" s="48"/>
      <c r="RLS14" s="48"/>
      <c r="RLT14" s="48"/>
      <c r="RLU14" s="48"/>
      <c r="RLV14" s="48"/>
      <c r="RLW14" s="48"/>
      <c r="RLX14" s="48"/>
      <c r="RLY14" s="48"/>
      <c r="RLZ14" s="48"/>
      <c r="RMA14" s="48"/>
      <c r="RMB14" s="48"/>
      <c r="RMC14" s="48"/>
      <c r="RMD14" s="48"/>
      <c r="RME14" s="48"/>
      <c r="RMF14" s="48"/>
      <c r="RMG14" s="48"/>
      <c r="RMH14" s="48"/>
      <c r="RMI14" s="48"/>
      <c r="RMJ14" s="48"/>
      <c r="RMK14" s="48"/>
      <c r="RML14" s="48"/>
      <c r="RMM14" s="48"/>
      <c r="RMN14" s="48"/>
      <c r="RMO14" s="48"/>
      <c r="RMP14" s="48"/>
      <c r="RMQ14" s="48"/>
      <c r="RMR14" s="48"/>
      <c r="RMS14" s="48"/>
      <c r="RMT14" s="48"/>
      <c r="RMU14" s="48"/>
      <c r="RMV14" s="48"/>
      <c r="RMW14" s="48"/>
      <c r="RMX14" s="48"/>
      <c r="RMY14" s="48"/>
      <c r="RMZ14" s="48"/>
      <c r="RNA14" s="48"/>
      <c r="RNB14" s="48"/>
      <c r="RNC14" s="48"/>
      <c r="RND14" s="48"/>
      <c r="RNE14" s="48"/>
      <c r="RNF14" s="48"/>
      <c r="RNG14" s="48"/>
      <c r="RNH14" s="48"/>
      <c r="RNI14" s="48"/>
      <c r="RNJ14" s="48"/>
      <c r="RNK14" s="48"/>
      <c r="RNL14" s="48"/>
      <c r="RNM14" s="48"/>
      <c r="RNN14" s="48"/>
      <c r="RNO14" s="48"/>
      <c r="RNP14" s="48"/>
      <c r="RNQ14" s="48"/>
      <c r="RNR14" s="48"/>
      <c r="RNS14" s="48"/>
      <c r="RNT14" s="48"/>
      <c r="RNU14" s="48"/>
      <c r="RNV14" s="48"/>
      <c r="RNW14" s="48"/>
      <c r="RNX14" s="48"/>
      <c r="RNY14" s="48"/>
      <c r="RNZ14" s="48"/>
      <c r="ROA14" s="48"/>
      <c r="ROB14" s="48"/>
      <c r="ROC14" s="48"/>
      <c r="ROD14" s="48"/>
      <c r="ROE14" s="48"/>
      <c r="ROF14" s="48"/>
      <c r="ROG14" s="48"/>
      <c r="ROH14" s="48"/>
      <c r="ROI14" s="48"/>
      <c r="ROJ14" s="48"/>
      <c r="ROK14" s="48"/>
      <c r="ROL14" s="48"/>
      <c r="ROM14" s="48"/>
      <c r="RON14" s="48"/>
      <c r="ROO14" s="48"/>
      <c r="ROP14" s="48"/>
      <c r="ROQ14" s="48"/>
      <c r="ROR14" s="48"/>
      <c r="ROS14" s="48"/>
      <c r="ROT14" s="48"/>
      <c r="ROU14" s="48"/>
      <c r="ROV14" s="48"/>
      <c r="ROW14" s="48"/>
      <c r="ROX14" s="48"/>
      <c r="ROY14" s="48"/>
      <c r="ROZ14" s="48"/>
      <c r="RPA14" s="48"/>
      <c r="RPB14" s="48"/>
      <c r="RPC14" s="48"/>
      <c r="RPD14" s="48"/>
      <c r="RPE14" s="48"/>
      <c r="RPF14" s="48"/>
      <c r="RPG14" s="48"/>
      <c r="RPH14" s="48"/>
      <c r="RPI14" s="48"/>
      <c r="RPJ14" s="48"/>
      <c r="RPK14" s="48"/>
      <c r="RPL14" s="48"/>
      <c r="RPM14" s="48"/>
      <c r="RPN14" s="48"/>
      <c r="RPO14" s="48"/>
      <c r="RPP14" s="48"/>
      <c r="RPQ14" s="48"/>
      <c r="RPR14" s="48"/>
      <c r="RPS14" s="48"/>
      <c r="RPT14" s="48"/>
      <c r="RPU14" s="48"/>
      <c r="RPV14" s="48"/>
      <c r="RPW14" s="48"/>
      <c r="RPX14" s="48"/>
      <c r="RPY14" s="48"/>
      <c r="RPZ14" s="48"/>
      <c r="RQA14" s="48"/>
      <c r="RQB14" s="48"/>
      <c r="RQC14" s="48"/>
      <c r="RQD14" s="48"/>
      <c r="RQE14" s="48"/>
      <c r="RQF14" s="48"/>
      <c r="RQG14" s="48"/>
      <c r="RQH14" s="48"/>
      <c r="RQI14" s="48"/>
      <c r="RQJ14" s="48"/>
      <c r="RQK14" s="48"/>
      <c r="RQL14" s="48"/>
      <c r="RQM14" s="48"/>
      <c r="RQN14" s="48"/>
      <c r="RQO14" s="48"/>
      <c r="RQP14" s="48"/>
      <c r="RQQ14" s="48"/>
      <c r="RQR14" s="48"/>
      <c r="RQS14" s="48"/>
      <c r="RQT14" s="48"/>
      <c r="RQU14" s="48"/>
      <c r="RQV14" s="48"/>
      <c r="RQW14" s="48"/>
      <c r="RQX14" s="48"/>
      <c r="RQY14" s="48"/>
      <c r="RQZ14" s="48"/>
      <c r="RRA14" s="48"/>
      <c r="RRB14" s="48"/>
      <c r="RRC14" s="48"/>
      <c r="RRD14" s="48"/>
      <c r="RRE14" s="48"/>
      <c r="RRF14" s="48"/>
      <c r="RRG14" s="48"/>
      <c r="RRH14" s="48"/>
      <c r="RRI14" s="48"/>
      <c r="RRJ14" s="48"/>
      <c r="RRK14" s="48"/>
      <c r="RRL14" s="48"/>
      <c r="RRM14" s="48"/>
      <c r="RRN14" s="48"/>
      <c r="RRO14" s="48"/>
      <c r="RRP14" s="48"/>
      <c r="RRQ14" s="48"/>
      <c r="RRR14" s="48"/>
      <c r="RRS14" s="48"/>
      <c r="RRT14" s="48"/>
      <c r="RRU14" s="48"/>
      <c r="RRV14" s="48"/>
      <c r="RRW14" s="48"/>
      <c r="RRX14" s="48"/>
      <c r="RRY14" s="48"/>
      <c r="RRZ14" s="48"/>
      <c r="RSA14" s="48"/>
      <c r="RSB14" s="48"/>
      <c r="RSC14" s="48"/>
      <c r="RSD14" s="48"/>
      <c r="RSE14" s="48"/>
      <c r="RSF14" s="48"/>
      <c r="RSG14" s="48"/>
      <c r="RSH14" s="48"/>
      <c r="RSI14" s="48"/>
      <c r="RSJ14" s="48"/>
      <c r="RSK14" s="48"/>
      <c r="RSL14" s="48"/>
      <c r="RSM14" s="48"/>
      <c r="RSN14" s="48"/>
      <c r="RSO14" s="48"/>
      <c r="RSP14" s="48"/>
      <c r="RSQ14" s="48"/>
      <c r="RSR14" s="48"/>
      <c r="RSS14" s="48"/>
      <c r="RST14" s="48"/>
      <c r="RSU14" s="48"/>
      <c r="RSV14" s="48"/>
      <c r="RSW14" s="48"/>
      <c r="RSX14" s="48"/>
      <c r="RSY14" s="48"/>
      <c r="RSZ14" s="48"/>
      <c r="RTA14" s="48"/>
      <c r="RTB14" s="48"/>
      <c r="RTC14" s="48"/>
      <c r="RTD14" s="48"/>
      <c r="RTE14" s="48"/>
      <c r="RTF14" s="48"/>
      <c r="RTG14" s="48"/>
      <c r="RTH14" s="48"/>
      <c r="RTI14" s="48"/>
      <c r="RTJ14" s="48"/>
      <c r="RTK14" s="48"/>
      <c r="RTL14" s="48"/>
      <c r="RTM14" s="48"/>
      <c r="RTN14" s="48"/>
      <c r="RTO14" s="48"/>
      <c r="RTP14" s="48"/>
      <c r="RTQ14" s="48"/>
      <c r="RTR14" s="48"/>
      <c r="RTS14" s="48"/>
      <c r="RTT14" s="48"/>
      <c r="RTU14" s="48"/>
      <c r="RTV14" s="48"/>
      <c r="RTW14" s="48"/>
      <c r="RTX14" s="48"/>
      <c r="RTY14" s="48"/>
      <c r="RTZ14" s="48"/>
      <c r="RUA14" s="48"/>
      <c r="RUB14" s="48"/>
      <c r="RUC14" s="48"/>
      <c r="RUD14" s="48"/>
      <c r="RUE14" s="48"/>
      <c r="RUF14" s="48"/>
      <c r="RUG14" s="48"/>
      <c r="RUH14" s="48"/>
      <c r="RUI14" s="48"/>
      <c r="RUJ14" s="48"/>
      <c r="RUK14" s="48"/>
      <c r="RUL14" s="48"/>
      <c r="RUM14" s="48"/>
      <c r="RUN14" s="48"/>
      <c r="RUO14" s="48"/>
      <c r="RUP14" s="48"/>
      <c r="RUQ14" s="48"/>
      <c r="RUR14" s="48"/>
      <c r="RUS14" s="48"/>
      <c r="RUT14" s="48"/>
      <c r="RUU14" s="48"/>
      <c r="RUV14" s="48"/>
      <c r="RUW14" s="48"/>
      <c r="RUX14" s="48"/>
      <c r="RUY14" s="48"/>
      <c r="RUZ14" s="48"/>
      <c r="RVA14" s="48"/>
      <c r="RVB14" s="48"/>
      <c r="RVC14" s="48"/>
      <c r="RVD14" s="48"/>
      <c r="RVE14" s="48"/>
      <c r="RVF14" s="48"/>
      <c r="RVG14" s="48"/>
      <c r="RVH14" s="48"/>
      <c r="RVI14" s="48"/>
      <c r="RVJ14" s="48"/>
      <c r="RVK14" s="48"/>
      <c r="RVL14" s="48"/>
      <c r="RVM14" s="48"/>
      <c r="RVN14" s="48"/>
      <c r="RVO14" s="48"/>
      <c r="RVP14" s="48"/>
      <c r="RVQ14" s="48"/>
      <c r="RVR14" s="48"/>
      <c r="RVS14" s="48"/>
      <c r="RVT14" s="48"/>
      <c r="RVU14" s="48"/>
      <c r="RVV14" s="48"/>
      <c r="RVW14" s="48"/>
      <c r="RVX14" s="48"/>
      <c r="RVY14" s="48"/>
      <c r="RVZ14" s="48"/>
      <c r="RWA14" s="48"/>
      <c r="RWB14" s="48"/>
      <c r="RWC14" s="48"/>
      <c r="RWD14" s="48"/>
      <c r="RWE14" s="48"/>
      <c r="RWF14" s="48"/>
      <c r="RWG14" s="48"/>
      <c r="RWH14" s="48"/>
      <c r="RWI14" s="48"/>
      <c r="RWJ14" s="48"/>
      <c r="RWK14" s="48"/>
      <c r="RWL14" s="48"/>
      <c r="RWM14" s="48"/>
      <c r="RWN14" s="48"/>
      <c r="RWO14" s="48"/>
      <c r="RWP14" s="48"/>
      <c r="RWQ14" s="48"/>
      <c r="RWR14" s="48"/>
      <c r="RWS14" s="48"/>
      <c r="RWT14" s="48"/>
      <c r="RWU14" s="48"/>
      <c r="RWV14" s="48"/>
      <c r="RWW14" s="48"/>
      <c r="RWX14" s="48"/>
      <c r="RWY14" s="48"/>
      <c r="RWZ14" s="48"/>
      <c r="RXA14" s="48"/>
      <c r="RXB14" s="48"/>
      <c r="RXC14" s="48"/>
      <c r="RXD14" s="48"/>
      <c r="RXE14" s="48"/>
      <c r="RXF14" s="48"/>
      <c r="RXG14" s="48"/>
      <c r="RXH14" s="48"/>
      <c r="RXI14" s="48"/>
      <c r="RXJ14" s="48"/>
      <c r="RXK14" s="48"/>
      <c r="RXL14" s="48"/>
      <c r="RXM14" s="48"/>
      <c r="RXN14" s="48"/>
      <c r="RXO14" s="48"/>
      <c r="RXP14" s="48"/>
      <c r="RXQ14" s="48"/>
      <c r="RXR14" s="48"/>
      <c r="RXS14" s="48"/>
      <c r="RXT14" s="48"/>
      <c r="RXU14" s="48"/>
      <c r="RXV14" s="48"/>
      <c r="RXW14" s="48"/>
      <c r="RXX14" s="48"/>
      <c r="RXY14" s="48"/>
      <c r="RXZ14" s="48"/>
      <c r="RYA14" s="48"/>
      <c r="RYB14" s="48"/>
      <c r="RYC14" s="48"/>
      <c r="RYD14" s="48"/>
      <c r="RYE14" s="48"/>
      <c r="RYF14" s="48"/>
      <c r="RYG14" s="48"/>
      <c r="RYH14" s="48"/>
      <c r="RYI14" s="48"/>
      <c r="RYJ14" s="48"/>
      <c r="RYK14" s="48"/>
      <c r="RYL14" s="48"/>
      <c r="RYM14" s="48"/>
      <c r="RYN14" s="48"/>
      <c r="RYO14" s="48"/>
      <c r="RYP14" s="48"/>
      <c r="RYQ14" s="48"/>
      <c r="RYR14" s="48"/>
      <c r="RYS14" s="48"/>
      <c r="RYT14" s="48"/>
      <c r="RYU14" s="48"/>
      <c r="RYV14" s="48"/>
      <c r="RYW14" s="48"/>
      <c r="RYX14" s="48"/>
      <c r="RYY14" s="48"/>
      <c r="RYZ14" s="48"/>
      <c r="RZA14" s="48"/>
      <c r="RZB14" s="48"/>
      <c r="RZC14" s="48"/>
      <c r="RZD14" s="48"/>
      <c r="RZE14" s="48"/>
      <c r="RZF14" s="48"/>
      <c r="RZG14" s="48"/>
      <c r="RZH14" s="48"/>
      <c r="RZI14" s="48"/>
      <c r="RZJ14" s="48"/>
      <c r="RZK14" s="48"/>
      <c r="RZL14" s="48"/>
      <c r="RZM14" s="48"/>
      <c r="RZN14" s="48"/>
      <c r="RZO14" s="48"/>
      <c r="RZP14" s="48"/>
      <c r="RZQ14" s="48"/>
      <c r="RZR14" s="48"/>
      <c r="RZS14" s="48"/>
      <c r="RZT14" s="48"/>
      <c r="RZU14" s="48"/>
      <c r="RZV14" s="48"/>
      <c r="RZW14" s="48"/>
      <c r="RZX14" s="48"/>
      <c r="RZY14" s="48"/>
      <c r="RZZ14" s="48"/>
      <c r="SAA14" s="48"/>
      <c r="SAB14" s="48"/>
      <c r="SAC14" s="48"/>
      <c r="SAD14" s="48"/>
      <c r="SAE14" s="48"/>
      <c r="SAF14" s="48"/>
      <c r="SAG14" s="48"/>
      <c r="SAH14" s="48"/>
      <c r="SAI14" s="48"/>
      <c r="SAJ14" s="48"/>
      <c r="SAK14" s="48"/>
      <c r="SAL14" s="48"/>
      <c r="SAM14" s="48"/>
      <c r="SAN14" s="48"/>
      <c r="SAO14" s="48"/>
      <c r="SAP14" s="48"/>
      <c r="SAQ14" s="48"/>
      <c r="SAR14" s="48"/>
      <c r="SAS14" s="48"/>
      <c r="SAT14" s="48"/>
      <c r="SAU14" s="48"/>
      <c r="SAV14" s="48"/>
      <c r="SAW14" s="48"/>
      <c r="SAX14" s="48"/>
      <c r="SAY14" s="48"/>
      <c r="SAZ14" s="48"/>
      <c r="SBA14" s="48"/>
      <c r="SBB14" s="48"/>
      <c r="SBC14" s="48"/>
      <c r="SBD14" s="48"/>
      <c r="SBE14" s="48"/>
      <c r="SBF14" s="48"/>
      <c r="SBG14" s="48"/>
      <c r="SBH14" s="48"/>
      <c r="SBI14" s="48"/>
      <c r="SBJ14" s="48"/>
      <c r="SBK14" s="48"/>
      <c r="SBL14" s="48"/>
      <c r="SBM14" s="48"/>
      <c r="SBN14" s="48"/>
      <c r="SBO14" s="48"/>
      <c r="SBP14" s="48"/>
      <c r="SBQ14" s="48"/>
      <c r="SBR14" s="48"/>
      <c r="SBS14" s="48"/>
      <c r="SBT14" s="48"/>
      <c r="SBU14" s="48"/>
      <c r="SBV14" s="48"/>
      <c r="SBW14" s="48"/>
      <c r="SBX14" s="48"/>
      <c r="SBY14" s="48"/>
      <c r="SBZ14" s="48"/>
      <c r="SCA14" s="48"/>
      <c r="SCB14" s="48"/>
      <c r="SCC14" s="48"/>
      <c r="SCD14" s="48"/>
      <c r="SCE14" s="48"/>
      <c r="SCF14" s="48"/>
      <c r="SCG14" s="48"/>
      <c r="SCH14" s="48"/>
      <c r="SCI14" s="48"/>
      <c r="SCJ14" s="48"/>
      <c r="SCK14" s="48"/>
      <c r="SCL14" s="48"/>
      <c r="SCM14" s="48"/>
      <c r="SCN14" s="48"/>
      <c r="SCO14" s="48"/>
      <c r="SCP14" s="48"/>
      <c r="SCQ14" s="48"/>
      <c r="SCR14" s="48"/>
      <c r="SCS14" s="48"/>
      <c r="SCT14" s="48"/>
      <c r="SCU14" s="48"/>
      <c r="SCV14" s="48"/>
      <c r="SCW14" s="48"/>
      <c r="SCX14" s="48"/>
      <c r="SCY14" s="48"/>
      <c r="SCZ14" s="48"/>
      <c r="SDA14" s="48"/>
      <c r="SDB14" s="48"/>
      <c r="SDC14" s="48"/>
      <c r="SDD14" s="48"/>
      <c r="SDE14" s="48"/>
      <c r="SDF14" s="48"/>
      <c r="SDG14" s="48"/>
      <c r="SDH14" s="48"/>
      <c r="SDI14" s="48"/>
      <c r="SDJ14" s="48"/>
      <c r="SDK14" s="48"/>
      <c r="SDL14" s="48"/>
      <c r="SDM14" s="48"/>
      <c r="SDN14" s="48"/>
      <c r="SDO14" s="48"/>
      <c r="SDP14" s="48"/>
      <c r="SDQ14" s="48"/>
      <c r="SDR14" s="48"/>
      <c r="SDS14" s="48"/>
      <c r="SDT14" s="48"/>
      <c r="SDU14" s="48"/>
      <c r="SDV14" s="48"/>
      <c r="SDW14" s="48"/>
      <c r="SDX14" s="48"/>
      <c r="SDY14" s="48"/>
      <c r="SDZ14" s="48"/>
      <c r="SEA14" s="48"/>
      <c r="SEB14" s="48"/>
      <c r="SEC14" s="48"/>
      <c r="SED14" s="48"/>
      <c r="SEE14" s="48"/>
      <c r="SEF14" s="48"/>
      <c r="SEG14" s="48"/>
      <c r="SEH14" s="48"/>
      <c r="SEI14" s="48"/>
      <c r="SEJ14" s="48"/>
      <c r="SEK14" s="48"/>
      <c r="SEL14" s="48"/>
      <c r="SEM14" s="48"/>
      <c r="SEN14" s="48"/>
      <c r="SEO14" s="48"/>
      <c r="SEP14" s="48"/>
      <c r="SEQ14" s="48"/>
      <c r="SER14" s="48"/>
      <c r="SES14" s="48"/>
      <c r="SET14" s="48"/>
      <c r="SEU14" s="48"/>
      <c r="SEV14" s="48"/>
      <c r="SEW14" s="48"/>
      <c r="SEX14" s="48"/>
      <c r="SEY14" s="48"/>
      <c r="SEZ14" s="48"/>
      <c r="SFA14" s="48"/>
      <c r="SFB14" s="48"/>
      <c r="SFC14" s="48"/>
      <c r="SFD14" s="48"/>
      <c r="SFE14" s="48"/>
      <c r="SFF14" s="48"/>
      <c r="SFG14" s="48"/>
      <c r="SFH14" s="48"/>
      <c r="SFI14" s="48"/>
      <c r="SFJ14" s="48"/>
      <c r="SFK14" s="48"/>
      <c r="SFL14" s="48"/>
      <c r="SFM14" s="48"/>
      <c r="SFN14" s="48"/>
      <c r="SFO14" s="48"/>
      <c r="SFP14" s="48"/>
      <c r="SFQ14" s="48"/>
      <c r="SFR14" s="48"/>
      <c r="SFS14" s="48"/>
      <c r="SFT14" s="48"/>
      <c r="SFU14" s="48"/>
      <c r="SFV14" s="48"/>
      <c r="SFW14" s="48"/>
      <c r="SFX14" s="48"/>
      <c r="SFY14" s="48"/>
      <c r="SFZ14" s="48"/>
      <c r="SGA14" s="48"/>
      <c r="SGB14" s="48"/>
      <c r="SGC14" s="48"/>
      <c r="SGD14" s="48"/>
      <c r="SGE14" s="48"/>
      <c r="SGF14" s="48"/>
      <c r="SGG14" s="48"/>
      <c r="SGH14" s="48"/>
      <c r="SGI14" s="48"/>
      <c r="SGJ14" s="48"/>
      <c r="SGK14" s="48"/>
      <c r="SGL14" s="48"/>
      <c r="SGM14" s="48"/>
      <c r="SGN14" s="48"/>
      <c r="SGO14" s="48"/>
      <c r="SGP14" s="48"/>
      <c r="SGQ14" s="48"/>
      <c r="SGR14" s="48"/>
      <c r="SGS14" s="48"/>
      <c r="SGT14" s="48"/>
      <c r="SGU14" s="48"/>
      <c r="SGV14" s="48"/>
      <c r="SGW14" s="48"/>
      <c r="SGX14" s="48"/>
      <c r="SGY14" s="48"/>
      <c r="SGZ14" s="48"/>
      <c r="SHA14" s="48"/>
      <c r="SHB14" s="48"/>
      <c r="SHC14" s="48"/>
      <c r="SHD14" s="48"/>
      <c r="SHE14" s="48"/>
      <c r="SHF14" s="48"/>
      <c r="SHG14" s="48"/>
      <c r="SHH14" s="48"/>
      <c r="SHI14" s="48"/>
      <c r="SHJ14" s="48"/>
      <c r="SHK14" s="48"/>
      <c r="SHL14" s="48"/>
      <c r="SHM14" s="48"/>
      <c r="SHN14" s="48"/>
      <c r="SHO14" s="48"/>
      <c r="SHP14" s="48"/>
      <c r="SHQ14" s="48"/>
      <c r="SHR14" s="48"/>
      <c r="SHS14" s="48"/>
      <c r="SHT14" s="48"/>
      <c r="SHU14" s="48"/>
      <c r="SHV14" s="48"/>
      <c r="SHW14" s="48"/>
      <c r="SHX14" s="48"/>
      <c r="SHY14" s="48"/>
      <c r="SHZ14" s="48"/>
      <c r="SIA14" s="48"/>
      <c r="SIB14" s="48"/>
      <c r="SIC14" s="48"/>
      <c r="SID14" s="48"/>
      <c r="SIE14" s="48"/>
      <c r="SIF14" s="48"/>
      <c r="SIG14" s="48"/>
      <c r="SIH14" s="48"/>
      <c r="SII14" s="48"/>
      <c r="SIJ14" s="48"/>
      <c r="SIK14" s="48"/>
      <c r="SIL14" s="48"/>
      <c r="SIM14" s="48"/>
      <c r="SIN14" s="48"/>
      <c r="SIO14" s="48"/>
      <c r="SIP14" s="48"/>
      <c r="SIQ14" s="48"/>
      <c r="SIR14" s="48"/>
      <c r="SIS14" s="48"/>
      <c r="SIT14" s="48"/>
      <c r="SIU14" s="48"/>
      <c r="SIV14" s="48"/>
      <c r="SIW14" s="48"/>
      <c r="SIX14" s="48"/>
      <c r="SIY14" s="48"/>
      <c r="SIZ14" s="48"/>
      <c r="SJA14" s="48"/>
      <c r="SJB14" s="48"/>
      <c r="SJC14" s="48"/>
      <c r="SJD14" s="48"/>
      <c r="SJE14" s="48"/>
      <c r="SJF14" s="48"/>
      <c r="SJG14" s="48"/>
      <c r="SJH14" s="48"/>
      <c r="SJI14" s="48"/>
      <c r="SJJ14" s="48"/>
      <c r="SJK14" s="48"/>
      <c r="SJL14" s="48"/>
      <c r="SJM14" s="48"/>
      <c r="SJN14" s="48"/>
      <c r="SJO14" s="48"/>
      <c r="SJP14" s="48"/>
      <c r="SJQ14" s="48"/>
      <c r="SJR14" s="48"/>
      <c r="SJS14" s="48"/>
      <c r="SJT14" s="48"/>
      <c r="SJU14" s="48"/>
      <c r="SJV14" s="48"/>
      <c r="SJW14" s="48"/>
      <c r="SJX14" s="48"/>
      <c r="SJY14" s="48"/>
      <c r="SJZ14" s="48"/>
      <c r="SKA14" s="48"/>
      <c r="SKB14" s="48"/>
      <c r="SKC14" s="48"/>
      <c r="SKD14" s="48"/>
      <c r="SKE14" s="48"/>
      <c r="SKF14" s="48"/>
      <c r="SKG14" s="48"/>
      <c r="SKH14" s="48"/>
      <c r="SKI14" s="48"/>
      <c r="SKJ14" s="48"/>
      <c r="SKK14" s="48"/>
      <c r="SKL14" s="48"/>
      <c r="SKM14" s="48"/>
      <c r="SKN14" s="48"/>
      <c r="SKO14" s="48"/>
      <c r="SKP14" s="48"/>
      <c r="SKQ14" s="48"/>
      <c r="SKR14" s="48"/>
      <c r="SKS14" s="48"/>
      <c r="SKT14" s="48"/>
      <c r="SKU14" s="48"/>
      <c r="SKV14" s="48"/>
      <c r="SKW14" s="48"/>
      <c r="SKX14" s="48"/>
      <c r="SKY14" s="48"/>
      <c r="SKZ14" s="48"/>
      <c r="SLA14" s="48"/>
      <c r="SLB14" s="48"/>
      <c r="SLC14" s="48"/>
      <c r="SLD14" s="48"/>
      <c r="SLE14" s="48"/>
      <c r="SLF14" s="48"/>
      <c r="SLG14" s="48"/>
      <c r="SLH14" s="48"/>
      <c r="SLI14" s="48"/>
      <c r="SLJ14" s="48"/>
      <c r="SLK14" s="48"/>
      <c r="SLL14" s="48"/>
      <c r="SLM14" s="48"/>
      <c r="SLN14" s="48"/>
      <c r="SLO14" s="48"/>
      <c r="SLP14" s="48"/>
      <c r="SLQ14" s="48"/>
      <c r="SLR14" s="48"/>
      <c r="SLS14" s="48"/>
      <c r="SLT14" s="48"/>
      <c r="SLU14" s="48"/>
      <c r="SLV14" s="48"/>
      <c r="SLW14" s="48"/>
      <c r="SLX14" s="48"/>
      <c r="SLY14" s="48"/>
      <c r="SLZ14" s="48"/>
      <c r="SMA14" s="48"/>
      <c r="SMB14" s="48"/>
      <c r="SMC14" s="48"/>
      <c r="SMD14" s="48"/>
      <c r="SME14" s="48"/>
      <c r="SMF14" s="48"/>
      <c r="SMG14" s="48"/>
      <c r="SMH14" s="48"/>
      <c r="SMI14" s="48"/>
      <c r="SMJ14" s="48"/>
      <c r="SMK14" s="48"/>
      <c r="SML14" s="48"/>
      <c r="SMM14" s="48"/>
      <c r="SMN14" s="48"/>
      <c r="SMO14" s="48"/>
      <c r="SMP14" s="48"/>
      <c r="SMQ14" s="48"/>
      <c r="SMR14" s="48"/>
      <c r="SMS14" s="48"/>
      <c r="SMT14" s="48"/>
      <c r="SMU14" s="48"/>
      <c r="SMV14" s="48"/>
      <c r="SMW14" s="48"/>
      <c r="SMX14" s="48"/>
      <c r="SMY14" s="48"/>
      <c r="SMZ14" s="48"/>
      <c r="SNA14" s="48"/>
      <c r="SNB14" s="48"/>
      <c r="SNC14" s="48"/>
      <c r="SND14" s="48"/>
      <c r="SNE14" s="48"/>
      <c r="SNF14" s="48"/>
      <c r="SNG14" s="48"/>
      <c r="SNH14" s="48"/>
      <c r="SNI14" s="48"/>
      <c r="SNJ14" s="48"/>
      <c r="SNK14" s="48"/>
      <c r="SNL14" s="48"/>
      <c r="SNM14" s="48"/>
      <c r="SNN14" s="48"/>
      <c r="SNO14" s="48"/>
      <c r="SNP14" s="48"/>
      <c r="SNQ14" s="48"/>
      <c r="SNR14" s="48"/>
      <c r="SNS14" s="48"/>
      <c r="SNT14" s="48"/>
      <c r="SNU14" s="48"/>
      <c r="SNV14" s="48"/>
      <c r="SNW14" s="48"/>
      <c r="SNX14" s="48"/>
      <c r="SNY14" s="48"/>
      <c r="SNZ14" s="48"/>
      <c r="SOA14" s="48"/>
      <c r="SOB14" s="48"/>
      <c r="SOC14" s="48"/>
      <c r="SOD14" s="48"/>
      <c r="SOE14" s="48"/>
      <c r="SOF14" s="48"/>
      <c r="SOG14" s="48"/>
      <c r="SOH14" s="48"/>
      <c r="SOI14" s="48"/>
      <c r="SOJ14" s="48"/>
      <c r="SOK14" s="48"/>
      <c r="SOL14" s="48"/>
      <c r="SOM14" s="48"/>
      <c r="SON14" s="48"/>
      <c r="SOO14" s="48"/>
      <c r="SOP14" s="48"/>
      <c r="SOQ14" s="48"/>
      <c r="SOR14" s="48"/>
      <c r="SOS14" s="48"/>
      <c r="SOT14" s="48"/>
      <c r="SOU14" s="48"/>
      <c r="SOV14" s="48"/>
      <c r="SOW14" s="48"/>
      <c r="SOX14" s="48"/>
      <c r="SOY14" s="48"/>
      <c r="SOZ14" s="48"/>
      <c r="SPA14" s="48"/>
      <c r="SPB14" s="48"/>
      <c r="SPC14" s="48"/>
      <c r="SPD14" s="48"/>
      <c r="SPE14" s="48"/>
      <c r="SPF14" s="48"/>
      <c r="SPG14" s="48"/>
      <c r="SPH14" s="48"/>
      <c r="SPI14" s="48"/>
      <c r="SPJ14" s="48"/>
      <c r="SPK14" s="48"/>
      <c r="SPL14" s="48"/>
      <c r="SPM14" s="48"/>
      <c r="SPN14" s="48"/>
      <c r="SPO14" s="48"/>
      <c r="SPP14" s="48"/>
      <c r="SPQ14" s="48"/>
      <c r="SPR14" s="48"/>
      <c r="SPS14" s="48"/>
      <c r="SPT14" s="48"/>
      <c r="SPU14" s="48"/>
      <c r="SPV14" s="48"/>
      <c r="SPW14" s="48"/>
      <c r="SPX14" s="48"/>
      <c r="SPY14" s="48"/>
      <c r="SPZ14" s="48"/>
      <c r="SQA14" s="48"/>
      <c r="SQB14" s="48"/>
      <c r="SQC14" s="48"/>
      <c r="SQD14" s="48"/>
      <c r="SQE14" s="48"/>
      <c r="SQF14" s="48"/>
      <c r="SQG14" s="48"/>
      <c r="SQH14" s="48"/>
      <c r="SQI14" s="48"/>
      <c r="SQJ14" s="48"/>
      <c r="SQK14" s="48"/>
      <c r="SQL14" s="48"/>
      <c r="SQM14" s="48"/>
      <c r="SQN14" s="48"/>
      <c r="SQO14" s="48"/>
      <c r="SQP14" s="48"/>
      <c r="SQQ14" s="48"/>
      <c r="SQR14" s="48"/>
      <c r="SQS14" s="48"/>
      <c r="SQT14" s="48"/>
      <c r="SQU14" s="48"/>
      <c r="SQV14" s="48"/>
      <c r="SQW14" s="48"/>
      <c r="SQX14" s="48"/>
      <c r="SQY14" s="48"/>
      <c r="SQZ14" s="48"/>
      <c r="SRA14" s="48"/>
      <c r="SRB14" s="48"/>
      <c r="SRC14" s="48"/>
      <c r="SRD14" s="48"/>
      <c r="SRE14" s="48"/>
      <c r="SRF14" s="48"/>
      <c r="SRG14" s="48"/>
      <c r="SRH14" s="48"/>
      <c r="SRI14" s="48"/>
      <c r="SRJ14" s="48"/>
      <c r="SRK14" s="48"/>
      <c r="SRL14" s="48"/>
      <c r="SRM14" s="48"/>
      <c r="SRN14" s="48"/>
      <c r="SRO14" s="48"/>
      <c r="SRP14" s="48"/>
      <c r="SRQ14" s="48"/>
      <c r="SRR14" s="48"/>
      <c r="SRS14" s="48"/>
      <c r="SRT14" s="48"/>
      <c r="SRU14" s="48"/>
      <c r="SRV14" s="48"/>
      <c r="SRW14" s="48"/>
      <c r="SRX14" s="48"/>
      <c r="SRY14" s="48"/>
      <c r="SRZ14" s="48"/>
      <c r="SSA14" s="48"/>
      <c r="SSB14" s="48"/>
      <c r="SSC14" s="48"/>
      <c r="SSD14" s="48"/>
      <c r="SSE14" s="48"/>
      <c r="SSF14" s="48"/>
      <c r="SSG14" s="48"/>
      <c r="SSH14" s="48"/>
      <c r="SSI14" s="48"/>
      <c r="SSJ14" s="48"/>
      <c r="SSK14" s="48"/>
      <c r="SSL14" s="48"/>
      <c r="SSM14" s="48"/>
      <c r="SSN14" s="48"/>
      <c r="SSO14" s="48"/>
      <c r="SSP14" s="48"/>
      <c r="SSQ14" s="48"/>
      <c r="SSR14" s="48"/>
      <c r="SSS14" s="48"/>
      <c r="SST14" s="48"/>
      <c r="SSU14" s="48"/>
      <c r="SSV14" s="48"/>
      <c r="SSW14" s="48"/>
      <c r="SSX14" s="48"/>
      <c r="SSY14" s="48"/>
      <c r="SSZ14" s="48"/>
      <c r="STA14" s="48"/>
      <c r="STB14" s="48"/>
      <c r="STC14" s="48"/>
      <c r="STD14" s="48"/>
      <c r="STE14" s="48"/>
      <c r="STF14" s="48"/>
      <c r="STG14" s="48"/>
      <c r="STH14" s="48"/>
      <c r="STI14" s="48"/>
      <c r="STJ14" s="48"/>
      <c r="STK14" s="48"/>
      <c r="STL14" s="48"/>
      <c r="STM14" s="48"/>
      <c r="STN14" s="48"/>
      <c r="STO14" s="48"/>
      <c r="STP14" s="48"/>
      <c r="STQ14" s="48"/>
      <c r="STR14" s="48"/>
      <c r="STS14" s="48"/>
      <c r="STT14" s="48"/>
      <c r="STU14" s="48"/>
      <c r="STV14" s="48"/>
      <c r="STW14" s="48"/>
      <c r="STX14" s="48"/>
      <c r="STY14" s="48"/>
      <c r="STZ14" s="48"/>
      <c r="SUA14" s="48"/>
      <c r="SUB14" s="48"/>
      <c r="SUC14" s="48"/>
      <c r="SUD14" s="48"/>
      <c r="SUE14" s="48"/>
      <c r="SUF14" s="48"/>
      <c r="SUG14" s="48"/>
      <c r="SUH14" s="48"/>
      <c r="SUI14" s="48"/>
      <c r="SUJ14" s="48"/>
      <c r="SUK14" s="48"/>
      <c r="SUL14" s="48"/>
      <c r="SUM14" s="48"/>
      <c r="SUN14" s="48"/>
      <c r="SUO14" s="48"/>
      <c r="SUP14" s="48"/>
      <c r="SUQ14" s="48"/>
      <c r="SUR14" s="48"/>
      <c r="SUS14" s="48"/>
      <c r="SUT14" s="48"/>
      <c r="SUU14" s="48"/>
      <c r="SUV14" s="48"/>
      <c r="SUW14" s="48"/>
      <c r="SUX14" s="48"/>
      <c r="SUY14" s="48"/>
      <c r="SUZ14" s="48"/>
      <c r="SVA14" s="48"/>
      <c r="SVB14" s="48"/>
      <c r="SVC14" s="48"/>
      <c r="SVD14" s="48"/>
      <c r="SVE14" s="48"/>
      <c r="SVF14" s="48"/>
      <c r="SVG14" s="48"/>
      <c r="SVH14" s="48"/>
      <c r="SVI14" s="48"/>
      <c r="SVJ14" s="48"/>
      <c r="SVK14" s="48"/>
      <c r="SVL14" s="48"/>
      <c r="SVM14" s="48"/>
      <c r="SVN14" s="48"/>
      <c r="SVO14" s="48"/>
      <c r="SVP14" s="48"/>
      <c r="SVQ14" s="48"/>
      <c r="SVR14" s="48"/>
      <c r="SVS14" s="48"/>
      <c r="SVT14" s="48"/>
      <c r="SVU14" s="48"/>
      <c r="SVV14" s="48"/>
      <c r="SVW14" s="48"/>
      <c r="SVX14" s="48"/>
      <c r="SVY14" s="48"/>
      <c r="SVZ14" s="48"/>
      <c r="SWA14" s="48"/>
      <c r="SWB14" s="48"/>
      <c r="SWC14" s="48"/>
      <c r="SWD14" s="48"/>
      <c r="SWE14" s="48"/>
      <c r="SWF14" s="48"/>
      <c r="SWG14" s="48"/>
      <c r="SWH14" s="48"/>
      <c r="SWI14" s="48"/>
      <c r="SWJ14" s="48"/>
      <c r="SWK14" s="48"/>
      <c r="SWL14" s="48"/>
      <c r="SWM14" s="48"/>
      <c r="SWN14" s="48"/>
      <c r="SWO14" s="48"/>
      <c r="SWP14" s="48"/>
      <c r="SWQ14" s="48"/>
      <c r="SWR14" s="48"/>
      <c r="SWS14" s="48"/>
      <c r="SWT14" s="48"/>
      <c r="SWU14" s="48"/>
      <c r="SWV14" s="48"/>
      <c r="SWW14" s="48"/>
      <c r="SWX14" s="48"/>
      <c r="SWY14" s="48"/>
      <c r="SWZ14" s="48"/>
      <c r="SXA14" s="48"/>
      <c r="SXB14" s="48"/>
      <c r="SXC14" s="48"/>
      <c r="SXD14" s="48"/>
      <c r="SXE14" s="48"/>
      <c r="SXF14" s="48"/>
      <c r="SXG14" s="48"/>
      <c r="SXH14" s="48"/>
      <c r="SXI14" s="48"/>
      <c r="SXJ14" s="48"/>
      <c r="SXK14" s="48"/>
      <c r="SXL14" s="48"/>
      <c r="SXM14" s="48"/>
      <c r="SXN14" s="48"/>
      <c r="SXO14" s="48"/>
      <c r="SXP14" s="48"/>
      <c r="SXQ14" s="48"/>
      <c r="SXR14" s="48"/>
      <c r="SXS14" s="48"/>
      <c r="SXT14" s="48"/>
      <c r="SXU14" s="48"/>
      <c r="SXV14" s="48"/>
      <c r="SXW14" s="48"/>
      <c r="SXX14" s="48"/>
      <c r="SXY14" s="48"/>
      <c r="SXZ14" s="48"/>
      <c r="SYA14" s="48"/>
      <c r="SYB14" s="48"/>
      <c r="SYC14" s="48"/>
      <c r="SYD14" s="48"/>
      <c r="SYE14" s="48"/>
      <c r="SYF14" s="48"/>
      <c r="SYG14" s="48"/>
      <c r="SYH14" s="48"/>
      <c r="SYI14" s="48"/>
      <c r="SYJ14" s="48"/>
      <c r="SYK14" s="48"/>
      <c r="SYL14" s="48"/>
      <c r="SYM14" s="48"/>
      <c r="SYN14" s="48"/>
      <c r="SYO14" s="48"/>
      <c r="SYP14" s="48"/>
      <c r="SYQ14" s="48"/>
      <c r="SYR14" s="48"/>
      <c r="SYS14" s="48"/>
      <c r="SYT14" s="48"/>
      <c r="SYU14" s="48"/>
      <c r="SYV14" s="48"/>
      <c r="SYW14" s="48"/>
      <c r="SYX14" s="48"/>
      <c r="SYY14" s="48"/>
      <c r="SYZ14" s="48"/>
      <c r="SZA14" s="48"/>
      <c r="SZB14" s="48"/>
      <c r="SZC14" s="48"/>
      <c r="SZD14" s="48"/>
      <c r="SZE14" s="48"/>
      <c r="SZF14" s="48"/>
      <c r="SZG14" s="48"/>
      <c r="SZH14" s="48"/>
      <c r="SZI14" s="48"/>
      <c r="SZJ14" s="48"/>
      <c r="SZK14" s="48"/>
      <c r="SZL14" s="48"/>
      <c r="SZM14" s="48"/>
      <c r="SZN14" s="48"/>
      <c r="SZO14" s="48"/>
      <c r="SZP14" s="48"/>
      <c r="SZQ14" s="48"/>
      <c r="SZR14" s="48"/>
      <c r="SZS14" s="48"/>
      <c r="SZT14" s="48"/>
      <c r="SZU14" s="48"/>
      <c r="SZV14" s="48"/>
      <c r="SZW14" s="48"/>
      <c r="SZX14" s="48"/>
      <c r="SZY14" s="48"/>
      <c r="SZZ14" s="48"/>
      <c r="TAA14" s="48"/>
      <c r="TAB14" s="48"/>
      <c r="TAC14" s="48"/>
      <c r="TAD14" s="48"/>
      <c r="TAE14" s="48"/>
      <c r="TAF14" s="48"/>
      <c r="TAG14" s="48"/>
      <c r="TAH14" s="48"/>
      <c r="TAI14" s="48"/>
      <c r="TAJ14" s="48"/>
      <c r="TAK14" s="48"/>
      <c r="TAL14" s="48"/>
      <c r="TAM14" s="48"/>
      <c r="TAN14" s="48"/>
      <c r="TAO14" s="48"/>
      <c r="TAP14" s="48"/>
      <c r="TAQ14" s="48"/>
      <c r="TAR14" s="48"/>
      <c r="TAS14" s="48"/>
      <c r="TAT14" s="48"/>
      <c r="TAU14" s="48"/>
      <c r="TAV14" s="48"/>
      <c r="TAW14" s="48"/>
      <c r="TAX14" s="48"/>
      <c r="TAY14" s="48"/>
      <c r="TAZ14" s="48"/>
      <c r="TBA14" s="48"/>
      <c r="TBB14" s="48"/>
      <c r="TBC14" s="48"/>
      <c r="TBD14" s="48"/>
      <c r="TBE14" s="48"/>
      <c r="TBF14" s="48"/>
      <c r="TBG14" s="48"/>
      <c r="TBH14" s="48"/>
      <c r="TBI14" s="48"/>
      <c r="TBJ14" s="48"/>
      <c r="TBK14" s="48"/>
      <c r="TBL14" s="48"/>
      <c r="TBM14" s="48"/>
      <c r="TBN14" s="48"/>
      <c r="TBO14" s="48"/>
      <c r="TBP14" s="48"/>
      <c r="TBQ14" s="48"/>
      <c r="TBR14" s="48"/>
      <c r="TBS14" s="48"/>
      <c r="TBT14" s="48"/>
      <c r="TBU14" s="48"/>
      <c r="TBV14" s="48"/>
      <c r="TBW14" s="48"/>
      <c r="TBX14" s="48"/>
      <c r="TBY14" s="48"/>
      <c r="TBZ14" s="48"/>
      <c r="TCA14" s="48"/>
      <c r="TCB14" s="48"/>
      <c r="TCC14" s="48"/>
      <c r="TCD14" s="48"/>
      <c r="TCE14" s="48"/>
      <c r="TCF14" s="48"/>
      <c r="TCG14" s="48"/>
      <c r="TCH14" s="48"/>
      <c r="TCI14" s="48"/>
      <c r="TCJ14" s="48"/>
      <c r="TCK14" s="48"/>
      <c r="TCL14" s="48"/>
      <c r="TCM14" s="48"/>
      <c r="TCN14" s="48"/>
      <c r="TCO14" s="48"/>
      <c r="TCP14" s="48"/>
      <c r="TCQ14" s="48"/>
      <c r="TCR14" s="48"/>
      <c r="TCS14" s="48"/>
      <c r="TCT14" s="48"/>
      <c r="TCU14" s="48"/>
      <c r="TCV14" s="48"/>
      <c r="TCW14" s="48"/>
      <c r="TCX14" s="48"/>
      <c r="TCY14" s="48"/>
      <c r="TCZ14" s="48"/>
      <c r="TDA14" s="48"/>
      <c r="TDB14" s="48"/>
      <c r="TDC14" s="48"/>
      <c r="TDD14" s="48"/>
      <c r="TDE14" s="48"/>
      <c r="TDF14" s="48"/>
      <c r="TDG14" s="48"/>
      <c r="TDH14" s="48"/>
      <c r="TDI14" s="48"/>
      <c r="TDJ14" s="48"/>
      <c r="TDK14" s="48"/>
      <c r="TDL14" s="48"/>
      <c r="TDM14" s="48"/>
      <c r="TDN14" s="48"/>
      <c r="TDO14" s="48"/>
      <c r="TDP14" s="48"/>
      <c r="TDQ14" s="48"/>
      <c r="TDR14" s="48"/>
      <c r="TDS14" s="48"/>
      <c r="TDT14" s="48"/>
      <c r="TDU14" s="48"/>
      <c r="TDV14" s="48"/>
      <c r="TDW14" s="48"/>
      <c r="TDX14" s="48"/>
      <c r="TDY14" s="48"/>
      <c r="TDZ14" s="48"/>
      <c r="TEA14" s="48"/>
      <c r="TEB14" s="48"/>
      <c r="TEC14" s="48"/>
      <c r="TED14" s="48"/>
      <c r="TEE14" s="48"/>
      <c r="TEF14" s="48"/>
      <c r="TEG14" s="48"/>
      <c r="TEH14" s="48"/>
      <c r="TEI14" s="48"/>
      <c r="TEJ14" s="48"/>
      <c r="TEK14" s="48"/>
      <c r="TEL14" s="48"/>
      <c r="TEM14" s="48"/>
      <c r="TEN14" s="48"/>
      <c r="TEO14" s="48"/>
      <c r="TEP14" s="48"/>
      <c r="TEQ14" s="48"/>
      <c r="TER14" s="48"/>
      <c r="TES14" s="48"/>
      <c r="TET14" s="48"/>
      <c r="TEU14" s="48"/>
      <c r="TEV14" s="48"/>
      <c r="TEW14" s="48"/>
      <c r="TEX14" s="48"/>
      <c r="TEY14" s="48"/>
      <c r="TEZ14" s="48"/>
      <c r="TFA14" s="48"/>
      <c r="TFB14" s="48"/>
      <c r="TFC14" s="48"/>
      <c r="TFD14" s="48"/>
      <c r="TFE14" s="48"/>
      <c r="TFF14" s="48"/>
      <c r="TFG14" s="48"/>
      <c r="TFH14" s="48"/>
      <c r="TFI14" s="48"/>
      <c r="TFJ14" s="48"/>
      <c r="TFK14" s="48"/>
      <c r="TFL14" s="48"/>
      <c r="TFM14" s="48"/>
      <c r="TFN14" s="48"/>
      <c r="TFO14" s="48"/>
      <c r="TFP14" s="48"/>
      <c r="TFQ14" s="48"/>
      <c r="TFR14" s="48"/>
      <c r="TFS14" s="48"/>
      <c r="TFT14" s="48"/>
      <c r="TFU14" s="48"/>
      <c r="TFV14" s="48"/>
      <c r="TFW14" s="48"/>
      <c r="TFX14" s="48"/>
      <c r="TFY14" s="48"/>
      <c r="TFZ14" s="48"/>
      <c r="TGA14" s="48"/>
      <c r="TGB14" s="48"/>
      <c r="TGC14" s="48"/>
      <c r="TGD14" s="48"/>
      <c r="TGE14" s="48"/>
      <c r="TGF14" s="48"/>
      <c r="TGG14" s="48"/>
      <c r="TGH14" s="48"/>
      <c r="TGI14" s="48"/>
      <c r="TGJ14" s="48"/>
      <c r="TGK14" s="48"/>
      <c r="TGL14" s="48"/>
      <c r="TGM14" s="48"/>
      <c r="TGN14" s="48"/>
      <c r="TGO14" s="48"/>
      <c r="TGP14" s="48"/>
      <c r="TGQ14" s="48"/>
      <c r="TGR14" s="48"/>
      <c r="TGS14" s="48"/>
      <c r="TGT14" s="48"/>
      <c r="TGU14" s="48"/>
      <c r="TGV14" s="48"/>
      <c r="TGW14" s="48"/>
      <c r="TGX14" s="48"/>
      <c r="TGY14" s="48"/>
      <c r="TGZ14" s="48"/>
      <c r="THA14" s="48"/>
      <c r="THB14" s="48"/>
      <c r="THC14" s="48"/>
      <c r="THD14" s="48"/>
      <c r="THE14" s="48"/>
      <c r="THF14" s="48"/>
      <c r="THG14" s="48"/>
      <c r="THH14" s="48"/>
      <c r="THI14" s="48"/>
      <c r="THJ14" s="48"/>
      <c r="THK14" s="48"/>
      <c r="THL14" s="48"/>
      <c r="THM14" s="48"/>
      <c r="THN14" s="48"/>
      <c r="THO14" s="48"/>
      <c r="THP14" s="48"/>
      <c r="THQ14" s="48"/>
      <c r="THR14" s="48"/>
      <c r="THS14" s="48"/>
      <c r="THT14" s="48"/>
      <c r="THU14" s="48"/>
      <c r="THV14" s="48"/>
      <c r="THW14" s="48"/>
      <c r="THX14" s="48"/>
      <c r="THY14" s="48"/>
      <c r="THZ14" s="48"/>
      <c r="TIA14" s="48"/>
      <c r="TIB14" s="48"/>
      <c r="TIC14" s="48"/>
      <c r="TID14" s="48"/>
      <c r="TIE14" s="48"/>
      <c r="TIF14" s="48"/>
      <c r="TIG14" s="48"/>
      <c r="TIH14" s="48"/>
      <c r="TII14" s="48"/>
      <c r="TIJ14" s="48"/>
      <c r="TIK14" s="48"/>
      <c r="TIL14" s="48"/>
      <c r="TIM14" s="48"/>
      <c r="TIN14" s="48"/>
      <c r="TIO14" s="48"/>
      <c r="TIP14" s="48"/>
      <c r="TIQ14" s="48"/>
      <c r="TIR14" s="48"/>
      <c r="TIS14" s="48"/>
      <c r="TIT14" s="48"/>
      <c r="TIU14" s="48"/>
      <c r="TIV14" s="48"/>
      <c r="TIW14" s="48"/>
      <c r="TIX14" s="48"/>
      <c r="TIY14" s="48"/>
      <c r="TIZ14" s="48"/>
      <c r="TJA14" s="48"/>
      <c r="TJB14" s="48"/>
      <c r="TJC14" s="48"/>
      <c r="TJD14" s="48"/>
      <c r="TJE14" s="48"/>
      <c r="TJF14" s="48"/>
      <c r="TJG14" s="48"/>
      <c r="TJH14" s="48"/>
      <c r="TJI14" s="48"/>
      <c r="TJJ14" s="48"/>
      <c r="TJK14" s="48"/>
      <c r="TJL14" s="48"/>
      <c r="TJM14" s="48"/>
      <c r="TJN14" s="48"/>
      <c r="TJO14" s="48"/>
      <c r="TJP14" s="48"/>
      <c r="TJQ14" s="48"/>
      <c r="TJR14" s="48"/>
      <c r="TJS14" s="48"/>
      <c r="TJT14" s="48"/>
      <c r="TJU14" s="48"/>
      <c r="TJV14" s="48"/>
      <c r="TJW14" s="48"/>
      <c r="TJX14" s="48"/>
      <c r="TJY14" s="48"/>
      <c r="TJZ14" s="48"/>
      <c r="TKA14" s="48"/>
      <c r="TKB14" s="48"/>
      <c r="TKC14" s="48"/>
      <c r="TKD14" s="48"/>
      <c r="TKE14" s="48"/>
      <c r="TKF14" s="48"/>
      <c r="TKG14" s="48"/>
      <c r="TKH14" s="48"/>
      <c r="TKI14" s="48"/>
      <c r="TKJ14" s="48"/>
      <c r="TKK14" s="48"/>
      <c r="TKL14" s="48"/>
      <c r="TKM14" s="48"/>
      <c r="TKN14" s="48"/>
      <c r="TKO14" s="48"/>
      <c r="TKP14" s="48"/>
      <c r="TKQ14" s="48"/>
      <c r="TKR14" s="48"/>
      <c r="TKS14" s="48"/>
      <c r="TKT14" s="48"/>
      <c r="TKU14" s="48"/>
      <c r="TKV14" s="48"/>
      <c r="TKW14" s="48"/>
      <c r="TKX14" s="48"/>
      <c r="TKY14" s="48"/>
      <c r="TKZ14" s="48"/>
      <c r="TLA14" s="48"/>
      <c r="TLB14" s="48"/>
      <c r="TLC14" s="48"/>
      <c r="TLD14" s="48"/>
      <c r="TLE14" s="48"/>
      <c r="TLF14" s="48"/>
      <c r="TLG14" s="48"/>
      <c r="TLH14" s="48"/>
      <c r="TLI14" s="48"/>
      <c r="TLJ14" s="48"/>
      <c r="TLK14" s="48"/>
      <c r="TLL14" s="48"/>
      <c r="TLM14" s="48"/>
      <c r="TLN14" s="48"/>
      <c r="TLO14" s="48"/>
      <c r="TLP14" s="48"/>
      <c r="TLQ14" s="48"/>
      <c r="TLR14" s="48"/>
      <c r="TLS14" s="48"/>
      <c r="TLT14" s="48"/>
      <c r="TLU14" s="48"/>
      <c r="TLV14" s="48"/>
      <c r="TLW14" s="48"/>
      <c r="TLX14" s="48"/>
      <c r="TLY14" s="48"/>
      <c r="TLZ14" s="48"/>
      <c r="TMA14" s="48"/>
      <c r="TMB14" s="48"/>
      <c r="TMC14" s="48"/>
      <c r="TMD14" s="48"/>
      <c r="TME14" s="48"/>
      <c r="TMF14" s="48"/>
      <c r="TMG14" s="48"/>
      <c r="TMH14" s="48"/>
      <c r="TMI14" s="48"/>
      <c r="TMJ14" s="48"/>
      <c r="TMK14" s="48"/>
      <c r="TML14" s="48"/>
      <c r="TMM14" s="48"/>
      <c r="TMN14" s="48"/>
      <c r="TMO14" s="48"/>
      <c r="TMP14" s="48"/>
      <c r="TMQ14" s="48"/>
      <c r="TMR14" s="48"/>
      <c r="TMS14" s="48"/>
      <c r="TMT14" s="48"/>
      <c r="TMU14" s="48"/>
      <c r="TMV14" s="48"/>
      <c r="TMW14" s="48"/>
      <c r="TMX14" s="48"/>
      <c r="TMY14" s="48"/>
      <c r="TMZ14" s="48"/>
      <c r="TNA14" s="48"/>
      <c r="TNB14" s="48"/>
      <c r="TNC14" s="48"/>
      <c r="TND14" s="48"/>
      <c r="TNE14" s="48"/>
      <c r="TNF14" s="48"/>
      <c r="TNG14" s="48"/>
      <c r="TNH14" s="48"/>
      <c r="TNI14" s="48"/>
      <c r="TNJ14" s="48"/>
      <c r="TNK14" s="48"/>
      <c r="TNL14" s="48"/>
      <c r="TNM14" s="48"/>
      <c r="TNN14" s="48"/>
      <c r="TNO14" s="48"/>
      <c r="TNP14" s="48"/>
      <c r="TNQ14" s="48"/>
      <c r="TNR14" s="48"/>
      <c r="TNS14" s="48"/>
      <c r="TNT14" s="48"/>
      <c r="TNU14" s="48"/>
      <c r="TNV14" s="48"/>
      <c r="TNW14" s="48"/>
      <c r="TNX14" s="48"/>
      <c r="TNY14" s="48"/>
      <c r="TNZ14" s="48"/>
      <c r="TOA14" s="48"/>
      <c r="TOB14" s="48"/>
      <c r="TOC14" s="48"/>
      <c r="TOD14" s="48"/>
      <c r="TOE14" s="48"/>
      <c r="TOF14" s="48"/>
      <c r="TOG14" s="48"/>
      <c r="TOH14" s="48"/>
      <c r="TOI14" s="48"/>
      <c r="TOJ14" s="48"/>
      <c r="TOK14" s="48"/>
      <c r="TOL14" s="48"/>
      <c r="TOM14" s="48"/>
      <c r="TON14" s="48"/>
      <c r="TOO14" s="48"/>
      <c r="TOP14" s="48"/>
      <c r="TOQ14" s="48"/>
      <c r="TOR14" s="48"/>
      <c r="TOS14" s="48"/>
      <c r="TOT14" s="48"/>
      <c r="TOU14" s="48"/>
      <c r="TOV14" s="48"/>
      <c r="TOW14" s="48"/>
      <c r="TOX14" s="48"/>
      <c r="TOY14" s="48"/>
      <c r="TOZ14" s="48"/>
      <c r="TPA14" s="48"/>
      <c r="TPB14" s="48"/>
      <c r="TPC14" s="48"/>
      <c r="TPD14" s="48"/>
      <c r="TPE14" s="48"/>
      <c r="TPF14" s="48"/>
      <c r="TPG14" s="48"/>
      <c r="TPH14" s="48"/>
      <c r="TPI14" s="48"/>
      <c r="TPJ14" s="48"/>
      <c r="TPK14" s="48"/>
      <c r="TPL14" s="48"/>
      <c r="TPM14" s="48"/>
      <c r="TPN14" s="48"/>
      <c r="TPO14" s="48"/>
      <c r="TPP14" s="48"/>
      <c r="TPQ14" s="48"/>
      <c r="TPR14" s="48"/>
      <c r="TPS14" s="48"/>
      <c r="TPT14" s="48"/>
      <c r="TPU14" s="48"/>
      <c r="TPV14" s="48"/>
      <c r="TPW14" s="48"/>
      <c r="TPX14" s="48"/>
      <c r="TPY14" s="48"/>
      <c r="TPZ14" s="48"/>
      <c r="TQA14" s="48"/>
      <c r="TQB14" s="48"/>
      <c r="TQC14" s="48"/>
      <c r="TQD14" s="48"/>
      <c r="TQE14" s="48"/>
      <c r="TQF14" s="48"/>
      <c r="TQG14" s="48"/>
      <c r="TQH14" s="48"/>
      <c r="TQI14" s="48"/>
      <c r="TQJ14" s="48"/>
      <c r="TQK14" s="48"/>
      <c r="TQL14" s="48"/>
      <c r="TQM14" s="48"/>
      <c r="TQN14" s="48"/>
      <c r="TQO14" s="48"/>
      <c r="TQP14" s="48"/>
      <c r="TQQ14" s="48"/>
      <c r="TQR14" s="48"/>
      <c r="TQS14" s="48"/>
      <c r="TQT14" s="48"/>
      <c r="TQU14" s="48"/>
      <c r="TQV14" s="48"/>
      <c r="TQW14" s="48"/>
      <c r="TQX14" s="48"/>
      <c r="TQY14" s="48"/>
      <c r="TQZ14" s="48"/>
      <c r="TRA14" s="48"/>
      <c r="TRB14" s="48"/>
      <c r="TRC14" s="48"/>
      <c r="TRD14" s="48"/>
      <c r="TRE14" s="48"/>
      <c r="TRF14" s="48"/>
      <c r="TRG14" s="48"/>
      <c r="TRH14" s="48"/>
      <c r="TRI14" s="48"/>
      <c r="TRJ14" s="48"/>
      <c r="TRK14" s="48"/>
      <c r="TRL14" s="48"/>
      <c r="TRM14" s="48"/>
      <c r="TRN14" s="48"/>
      <c r="TRO14" s="48"/>
      <c r="TRP14" s="48"/>
      <c r="TRQ14" s="48"/>
      <c r="TRR14" s="48"/>
      <c r="TRS14" s="48"/>
      <c r="TRT14" s="48"/>
      <c r="TRU14" s="48"/>
      <c r="TRV14" s="48"/>
      <c r="TRW14" s="48"/>
      <c r="TRX14" s="48"/>
      <c r="TRY14" s="48"/>
      <c r="TRZ14" s="48"/>
      <c r="TSA14" s="48"/>
      <c r="TSB14" s="48"/>
      <c r="TSC14" s="48"/>
      <c r="TSD14" s="48"/>
      <c r="TSE14" s="48"/>
      <c r="TSF14" s="48"/>
      <c r="TSG14" s="48"/>
      <c r="TSH14" s="48"/>
      <c r="TSI14" s="48"/>
      <c r="TSJ14" s="48"/>
      <c r="TSK14" s="48"/>
      <c r="TSL14" s="48"/>
      <c r="TSM14" s="48"/>
      <c r="TSN14" s="48"/>
      <c r="TSO14" s="48"/>
      <c r="TSP14" s="48"/>
      <c r="TSQ14" s="48"/>
      <c r="TSR14" s="48"/>
      <c r="TSS14" s="48"/>
      <c r="TST14" s="48"/>
      <c r="TSU14" s="48"/>
      <c r="TSV14" s="48"/>
      <c r="TSW14" s="48"/>
      <c r="TSX14" s="48"/>
      <c r="TSY14" s="48"/>
      <c r="TSZ14" s="48"/>
      <c r="TTA14" s="48"/>
      <c r="TTB14" s="48"/>
      <c r="TTC14" s="48"/>
      <c r="TTD14" s="48"/>
      <c r="TTE14" s="48"/>
      <c r="TTF14" s="48"/>
      <c r="TTG14" s="48"/>
      <c r="TTH14" s="48"/>
      <c r="TTI14" s="48"/>
      <c r="TTJ14" s="48"/>
      <c r="TTK14" s="48"/>
      <c r="TTL14" s="48"/>
      <c r="TTM14" s="48"/>
      <c r="TTN14" s="48"/>
      <c r="TTO14" s="48"/>
      <c r="TTP14" s="48"/>
      <c r="TTQ14" s="48"/>
      <c r="TTR14" s="48"/>
      <c r="TTS14" s="48"/>
      <c r="TTT14" s="48"/>
      <c r="TTU14" s="48"/>
      <c r="TTV14" s="48"/>
      <c r="TTW14" s="48"/>
      <c r="TTX14" s="48"/>
      <c r="TTY14" s="48"/>
      <c r="TTZ14" s="48"/>
      <c r="TUA14" s="48"/>
      <c r="TUB14" s="48"/>
      <c r="TUC14" s="48"/>
      <c r="TUD14" s="48"/>
      <c r="TUE14" s="48"/>
      <c r="TUF14" s="48"/>
      <c r="TUG14" s="48"/>
      <c r="TUH14" s="48"/>
      <c r="TUI14" s="48"/>
      <c r="TUJ14" s="48"/>
      <c r="TUK14" s="48"/>
      <c r="TUL14" s="48"/>
      <c r="TUM14" s="48"/>
      <c r="TUN14" s="48"/>
      <c r="TUO14" s="48"/>
      <c r="TUP14" s="48"/>
      <c r="TUQ14" s="48"/>
      <c r="TUR14" s="48"/>
      <c r="TUS14" s="48"/>
      <c r="TUT14" s="48"/>
      <c r="TUU14" s="48"/>
      <c r="TUV14" s="48"/>
      <c r="TUW14" s="48"/>
      <c r="TUX14" s="48"/>
      <c r="TUY14" s="48"/>
      <c r="TUZ14" s="48"/>
      <c r="TVA14" s="48"/>
      <c r="TVB14" s="48"/>
      <c r="TVC14" s="48"/>
      <c r="TVD14" s="48"/>
      <c r="TVE14" s="48"/>
      <c r="TVF14" s="48"/>
      <c r="TVG14" s="48"/>
      <c r="TVH14" s="48"/>
      <c r="TVI14" s="48"/>
      <c r="TVJ14" s="48"/>
      <c r="TVK14" s="48"/>
      <c r="TVL14" s="48"/>
      <c r="TVM14" s="48"/>
      <c r="TVN14" s="48"/>
      <c r="TVO14" s="48"/>
      <c r="TVP14" s="48"/>
      <c r="TVQ14" s="48"/>
      <c r="TVR14" s="48"/>
      <c r="TVS14" s="48"/>
      <c r="TVT14" s="48"/>
      <c r="TVU14" s="48"/>
      <c r="TVV14" s="48"/>
      <c r="TVW14" s="48"/>
      <c r="TVX14" s="48"/>
      <c r="TVY14" s="48"/>
      <c r="TVZ14" s="48"/>
      <c r="TWA14" s="48"/>
      <c r="TWB14" s="48"/>
      <c r="TWC14" s="48"/>
      <c r="TWD14" s="48"/>
      <c r="TWE14" s="48"/>
      <c r="TWF14" s="48"/>
      <c r="TWG14" s="48"/>
      <c r="TWH14" s="48"/>
      <c r="TWI14" s="48"/>
      <c r="TWJ14" s="48"/>
      <c r="TWK14" s="48"/>
      <c r="TWL14" s="48"/>
      <c r="TWM14" s="48"/>
      <c r="TWN14" s="48"/>
      <c r="TWO14" s="48"/>
      <c r="TWP14" s="48"/>
      <c r="TWQ14" s="48"/>
      <c r="TWR14" s="48"/>
      <c r="TWS14" s="48"/>
      <c r="TWT14" s="48"/>
      <c r="TWU14" s="48"/>
      <c r="TWV14" s="48"/>
      <c r="TWW14" s="48"/>
      <c r="TWX14" s="48"/>
      <c r="TWY14" s="48"/>
      <c r="TWZ14" s="48"/>
      <c r="TXA14" s="48"/>
      <c r="TXB14" s="48"/>
      <c r="TXC14" s="48"/>
      <c r="TXD14" s="48"/>
      <c r="TXE14" s="48"/>
      <c r="TXF14" s="48"/>
      <c r="TXG14" s="48"/>
      <c r="TXH14" s="48"/>
      <c r="TXI14" s="48"/>
      <c r="TXJ14" s="48"/>
      <c r="TXK14" s="48"/>
      <c r="TXL14" s="48"/>
      <c r="TXM14" s="48"/>
      <c r="TXN14" s="48"/>
      <c r="TXO14" s="48"/>
      <c r="TXP14" s="48"/>
      <c r="TXQ14" s="48"/>
      <c r="TXR14" s="48"/>
      <c r="TXS14" s="48"/>
      <c r="TXT14" s="48"/>
      <c r="TXU14" s="48"/>
      <c r="TXV14" s="48"/>
      <c r="TXW14" s="48"/>
      <c r="TXX14" s="48"/>
      <c r="TXY14" s="48"/>
      <c r="TXZ14" s="48"/>
      <c r="TYA14" s="48"/>
      <c r="TYB14" s="48"/>
      <c r="TYC14" s="48"/>
      <c r="TYD14" s="48"/>
      <c r="TYE14" s="48"/>
      <c r="TYF14" s="48"/>
      <c r="TYG14" s="48"/>
      <c r="TYH14" s="48"/>
      <c r="TYI14" s="48"/>
      <c r="TYJ14" s="48"/>
      <c r="TYK14" s="48"/>
      <c r="TYL14" s="48"/>
      <c r="TYM14" s="48"/>
      <c r="TYN14" s="48"/>
      <c r="TYO14" s="48"/>
      <c r="TYP14" s="48"/>
      <c r="TYQ14" s="48"/>
      <c r="TYR14" s="48"/>
      <c r="TYS14" s="48"/>
      <c r="TYT14" s="48"/>
      <c r="TYU14" s="48"/>
      <c r="TYV14" s="48"/>
      <c r="TYW14" s="48"/>
      <c r="TYX14" s="48"/>
      <c r="TYY14" s="48"/>
      <c r="TYZ14" s="48"/>
      <c r="TZA14" s="48"/>
      <c r="TZB14" s="48"/>
      <c r="TZC14" s="48"/>
      <c r="TZD14" s="48"/>
      <c r="TZE14" s="48"/>
      <c r="TZF14" s="48"/>
      <c r="TZG14" s="48"/>
      <c r="TZH14" s="48"/>
      <c r="TZI14" s="48"/>
      <c r="TZJ14" s="48"/>
      <c r="TZK14" s="48"/>
      <c r="TZL14" s="48"/>
      <c r="TZM14" s="48"/>
      <c r="TZN14" s="48"/>
      <c r="TZO14" s="48"/>
      <c r="TZP14" s="48"/>
      <c r="TZQ14" s="48"/>
      <c r="TZR14" s="48"/>
      <c r="TZS14" s="48"/>
      <c r="TZT14" s="48"/>
      <c r="TZU14" s="48"/>
      <c r="TZV14" s="48"/>
      <c r="TZW14" s="48"/>
      <c r="TZX14" s="48"/>
      <c r="TZY14" s="48"/>
      <c r="TZZ14" s="48"/>
      <c r="UAA14" s="48"/>
      <c r="UAB14" s="48"/>
      <c r="UAC14" s="48"/>
      <c r="UAD14" s="48"/>
      <c r="UAE14" s="48"/>
      <c r="UAF14" s="48"/>
      <c r="UAG14" s="48"/>
      <c r="UAH14" s="48"/>
      <c r="UAI14" s="48"/>
      <c r="UAJ14" s="48"/>
      <c r="UAK14" s="48"/>
      <c r="UAL14" s="48"/>
      <c r="UAM14" s="48"/>
      <c r="UAN14" s="48"/>
      <c r="UAO14" s="48"/>
      <c r="UAP14" s="48"/>
      <c r="UAQ14" s="48"/>
      <c r="UAR14" s="48"/>
      <c r="UAS14" s="48"/>
      <c r="UAT14" s="48"/>
      <c r="UAU14" s="48"/>
      <c r="UAV14" s="48"/>
      <c r="UAW14" s="48"/>
      <c r="UAX14" s="48"/>
      <c r="UAY14" s="48"/>
      <c r="UAZ14" s="48"/>
      <c r="UBA14" s="48"/>
      <c r="UBB14" s="48"/>
      <c r="UBC14" s="48"/>
      <c r="UBD14" s="48"/>
      <c r="UBE14" s="48"/>
      <c r="UBF14" s="48"/>
      <c r="UBG14" s="48"/>
      <c r="UBH14" s="48"/>
      <c r="UBI14" s="48"/>
      <c r="UBJ14" s="48"/>
      <c r="UBK14" s="48"/>
      <c r="UBL14" s="48"/>
      <c r="UBM14" s="48"/>
      <c r="UBN14" s="48"/>
      <c r="UBO14" s="48"/>
      <c r="UBP14" s="48"/>
      <c r="UBQ14" s="48"/>
      <c r="UBR14" s="48"/>
      <c r="UBS14" s="48"/>
      <c r="UBT14" s="48"/>
      <c r="UBU14" s="48"/>
      <c r="UBV14" s="48"/>
      <c r="UBW14" s="48"/>
      <c r="UBX14" s="48"/>
      <c r="UBY14" s="48"/>
      <c r="UBZ14" s="48"/>
      <c r="UCA14" s="48"/>
      <c r="UCB14" s="48"/>
      <c r="UCC14" s="48"/>
      <c r="UCD14" s="48"/>
      <c r="UCE14" s="48"/>
      <c r="UCF14" s="48"/>
      <c r="UCG14" s="48"/>
      <c r="UCH14" s="48"/>
      <c r="UCI14" s="48"/>
      <c r="UCJ14" s="48"/>
      <c r="UCK14" s="48"/>
      <c r="UCL14" s="48"/>
      <c r="UCM14" s="48"/>
      <c r="UCN14" s="48"/>
      <c r="UCO14" s="48"/>
      <c r="UCP14" s="48"/>
      <c r="UCQ14" s="48"/>
      <c r="UCR14" s="48"/>
      <c r="UCS14" s="48"/>
      <c r="UCT14" s="48"/>
      <c r="UCU14" s="48"/>
      <c r="UCV14" s="48"/>
      <c r="UCW14" s="48"/>
      <c r="UCX14" s="48"/>
      <c r="UCY14" s="48"/>
      <c r="UCZ14" s="48"/>
      <c r="UDA14" s="48"/>
      <c r="UDB14" s="48"/>
      <c r="UDC14" s="48"/>
      <c r="UDD14" s="48"/>
      <c r="UDE14" s="48"/>
      <c r="UDF14" s="48"/>
      <c r="UDG14" s="48"/>
      <c r="UDH14" s="48"/>
      <c r="UDI14" s="48"/>
      <c r="UDJ14" s="48"/>
      <c r="UDK14" s="48"/>
      <c r="UDL14" s="48"/>
      <c r="UDM14" s="48"/>
      <c r="UDN14" s="48"/>
      <c r="UDO14" s="48"/>
      <c r="UDP14" s="48"/>
      <c r="UDQ14" s="48"/>
      <c r="UDR14" s="48"/>
      <c r="UDS14" s="48"/>
      <c r="UDT14" s="48"/>
      <c r="UDU14" s="48"/>
      <c r="UDV14" s="48"/>
      <c r="UDW14" s="48"/>
      <c r="UDX14" s="48"/>
      <c r="UDY14" s="48"/>
      <c r="UDZ14" s="48"/>
      <c r="UEA14" s="48"/>
      <c r="UEB14" s="48"/>
      <c r="UEC14" s="48"/>
      <c r="UED14" s="48"/>
      <c r="UEE14" s="48"/>
      <c r="UEF14" s="48"/>
      <c r="UEG14" s="48"/>
      <c r="UEH14" s="48"/>
      <c r="UEI14" s="48"/>
      <c r="UEJ14" s="48"/>
      <c r="UEK14" s="48"/>
      <c r="UEL14" s="48"/>
      <c r="UEM14" s="48"/>
      <c r="UEN14" s="48"/>
      <c r="UEO14" s="48"/>
      <c r="UEP14" s="48"/>
      <c r="UEQ14" s="48"/>
      <c r="UER14" s="48"/>
      <c r="UES14" s="48"/>
      <c r="UET14" s="48"/>
      <c r="UEU14" s="48"/>
      <c r="UEV14" s="48"/>
      <c r="UEW14" s="48"/>
      <c r="UEX14" s="48"/>
      <c r="UEY14" s="48"/>
      <c r="UEZ14" s="48"/>
      <c r="UFA14" s="48"/>
      <c r="UFB14" s="48"/>
      <c r="UFC14" s="48"/>
      <c r="UFD14" s="48"/>
      <c r="UFE14" s="48"/>
      <c r="UFF14" s="48"/>
      <c r="UFG14" s="48"/>
      <c r="UFH14" s="48"/>
      <c r="UFI14" s="48"/>
      <c r="UFJ14" s="48"/>
      <c r="UFK14" s="48"/>
      <c r="UFL14" s="48"/>
      <c r="UFM14" s="48"/>
      <c r="UFN14" s="48"/>
      <c r="UFO14" s="48"/>
      <c r="UFP14" s="48"/>
      <c r="UFQ14" s="48"/>
      <c r="UFR14" s="48"/>
      <c r="UFS14" s="48"/>
      <c r="UFT14" s="48"/>
      <c r="UFU14" s="48"/>
      <c r="UFV14" s="48"/>
      <c r="UFW14" s="48"/>
      <c r="UFX14" s="48"/>
      <c r="UFY14" s="48"/>
      <c r="UFZ14" s="48"/>
      <c r="UGA14" s="48"/>
      <c r="UGB14" s="48"/>
      <c r="UGC14" s="48"/>
      <c r="UGD14" s="48"/>
      <c r="UGE14" s="48"/>
      <c r="UGF14" s="48"/>
      <c r="UGG14" s="48"/>
      <c r="UGH14" s="48"/>
      <c r="UGI14" s="48"/>
      <c r="UGJ14" s="48"/>
      <c r="UGK14" s="48"/>
      <c r="UGL14" s="48"/>
      <c r="UGM14" s="48"/>
      <c r="UGN14" s="48"/>
      <c r="UGO14" s="48"/>
      <c r="UGP14" s="48"/>
      <c r="UGQ14" s="48"/>
      <c r="UGR14" s="48"/>
      <c r="UGS14" s="48"/>
      <c r="UGT14" s="48"/>
      <c r="UGU14" s="48"/>
      <c r="UGV14" s="48"/>
      <c r="UGW14" s="48"/>
      <c r="UGX14" s="48"/>
      <c r="UGY14" s="48"/>
      <c r="UGZ14" s="48"/>
      <c r="UHA14" s="48"/>
      <c r="UHB14" s="48"/>
      <c r="UHC14" s="48"/>
      <c r="UHD14" s="48"/>
      <c r="UHE14" s="48"/>
      <c r="UHF14" s="48"/>
      <c r="UHG14" s="48"/>
      <c r="UHH14" s="48"/>
      <c r="UHI14" s="48"/>
      <c r="UHJ14" s="48"/>
      <c r="UHK14" s="48"/>
      <c r="UHL14" s="48"/>
      <c r="UHM14" s="48"/>
      <c r="UHN14" s="48"/>
      <c r="UHO14" s="48"/>
      <c r="UHP14" s="48"/>
      <c r="UHQ14" s="48"/>
      <c r="UHR14" s="48"/>
      <c r="UHS14" s="48"/>
      <c r="UHT14" s="48"/>
      <c r="UHU14" s="48"/>
      <c r="UHV14" s="48"/>
      <c r="UHW14" s="48"/>
      <c r="UHX14" s="48"/>
      <c r="UHY14" s="48"/>
      <c r="UHZ14" s="48"/>
      <c r="UIA14" s="48"/>
      <c r="UIB14" s="48"/>
      <c r="UIC14" s="48"/>
      <c r="UID14" s="48"/>
      <c r="UIE14" s="48"/>
      <c r="UIF14" s="48"/>
      <c r="UIG14" s="48"/>
      <c r="UIH14" s="48"/>
      <c r="UII14" s="48"/>
      <c r="UIJ14" s="48"/>
      <c r="UIK14" s="48"/>
      <c r="UIL14" s="48"/>
      <c r="UIM14" s="48"/>
      <c r="UIN14" s="48"/>
      <c r="UIO14" s="48"/>
      <c r="UIP14" s="48"/>
      <c r="UIQ14" s="48"/>
      <c r="UIR14" s="48"/>
      <c r="UIS14" s="48"/>
      <c r="UIT14" s="48"/>
      <c r="UIU14" s="48"/>
      <c r="UIV14" s="48"/>
      <c r="UIW14" s="48"/>
      <c r="UIX14" s="48"/>
      <c r="UIY14" s="48"/>
      <c r="UIZ14" s="48"/>
      <c r="UJA14" s="48"/>
      <c r="UJB14" s="48"/>
      <c r="UJC14" s="48"/>
      <c r="UJD14" s="48"/>
      <c r="UJE14" s="48"/>
      <c r="UJF14" s="48"/>
      <c r="UJG14" s="48"/>
      <c r="UJH14" s="48"/>
      <c r="UJI14" s="48"/>
      <c r="UJJ14" s="48"/>
      <c r="UJK14" s="48"/>
      <c r="UJL14" s="48"/>
      <c r="UJM14" s="48"/>
      <c r="UJN14" s="48"/>
      <c r="UJO14" s="48"/>
      <c r="UJP14" s="48"/>
      <c r="UJQ14" s="48"/>
      <c r="UJR14" s="48"/>
      <c r="UJS14" s="48"/>
      <c r="UJT14" s="48"/>
      <c r="UJU14" s="48"/>
      <c r="UJV14" s="48"/>
      <c r="UJW14" s="48"/>
      <c r="UJX14" s="48"/>
      <c r="UJY14" s="48"/>
      <c r="UJZ14" s="48"/>
      <c r="UKA14" s="48"/>
      <c r="UKB14" s="48"/>
      <c r="UKC14" s="48"/>
      <c r="UKD14" s="48"/>
      <c r="UKE14" s="48"/>
      <c r="UKF14" s="48"/>
      <c r="UKG14" s="48"/>
      <c r="UKH14" s="48"/>
      <c r="UKI14" s="48"/>
      <c r="UKJ14" s="48"/>
      <c r="UKK14" s="48"/>
      <c r="UKL14" s="48"/>
      <c r="UKM14" s="48"/>
      <c r="UKN14" s="48"/>
      <c r="UKO14" s="48"/>
      <c r="UKP14" s="48"/>
      <c r="UKQ14" s="48"/>
      <c r="UKR14" s="48"/>
      <c r="UKS14" s="48"/>
      <c r="UKT14" s="48"/>
      <c r="UKU14" s="48"/>
      <c r="UKV14" s="48"/>
      <c r="UKW14" s="48"/>
      <c r="UKX14" s="48"/>
      <c r="UKY14" s="48"/>
      <c r="UKZ14" s="48"/>
      <c r="ULA14" s="48"/>
      <c r="ULB14" s="48"/>
      <c r="ULC14" s="48"/>
      <c r="ULD14" s="48"/>
      <c r="ULE14" s="48"/>
      <c r="ULF14" s="48"/>
      <c r="ULG14" s="48"/>
      <c r="ULH14" s="48"/>
      <c r="ULI14" s="48"/>
      <c r="ULJ14" s="48"/>
      <c r="ULK14" s="48"/>
      <c r="ULL14" s="48"/>
      <c r="ULM14" s="48"/>
      <c r="ULN14" s="48"/>
      <c r="ULO14" s="48"/>
      <c r="ULP14" s="48"/>
      <c r="ULQ14" s="48"/>
      <c r="ULR14" s="48"/>
      <c r="ULS14" s="48"/>
      <c r="ULT14" s="48"/>
      <c r="ULU14" s="48"/>
      <c r="ULV14" s="48"/>
      <c r="ULW14" s="48"/>
      <c r="ULX14" s="48"/>
      <c r="ULY14" s="48"/>
      <c r="ULZ14" s="48"/>
      <c r="UMA14" s="48"/>
      <c r="UMB14" s="48"/>
      <c r="UMC14" s="48"/>
      <c r="UMD14" s="48"/>
      <c r="UME14" s="48"/>
      <c r="UMF14" s="48"/>
      <c r="UMG14" s="48"/>
      <c r="UMH14" s="48"/>
      <c r="UMI14" s="48"/>
      <c r="UMJ14" s="48"/>
      <c r="UMK14" s="48"/>
      <c r="UML14" s="48"/>
      <c r="UMM14" s="48"/>
      <c r="UMN14" s="48"/>
      <c r="UMO14" s="48"/>
      <c r="UMP14" s="48"/>
      <c r="UMQ14" s="48"/>
      <c r="UMR14" s="48"/>
      <c r="UMS14" s="48"/>
      <c r="UMT14" s="48"/>
      <c r="UMU14" s="48"/>
      <c r="UMV14" s="48"/>
      <c r="UMW14" s="48"/>
      <c r="UMX14" s="48"/>
      <c r="UMY14" s="48"/>
      <c r="UMZ14" s="48"/>
      <c r="UNA14" s="48"/>
      <c r="UNB14" s="48"/>
      <c r="UNC14" s="48"/>
      <c r="UND14" s="48"/>
      <c r="UNE14" s="48"/>
      <c r="UNF14" s="48"/>
      <c r="UNG14" s="48"/>
      <c r="UNH14" s="48"/>
      <c r="UNI14" s="48"/>
      <c r="UNJ14" s="48"/>
      <c r="UNK14" s="48"/>
      <c r="UNL14" s="48"/>
      <c r="UNM14" s="48"/>
      <c r="UNN14" s="48"/>
      <c r="UNO14" s="48"/>
      <c r="UNP14" s="48"/>
      <c r="UNQ14" s="48"/>
      <c r="UNR14" s="48"/>
      <c r="UNS14" s="48"/>
      <c r="UNT14" s="48"/>
      <c r="UNU14" s="48"/>
      <c r="UNV14" s="48"/>
      <c r="UNW14" s="48"/>
      <c r="UNX14" s="48"/>
      <c r="UNY14" s="48"/>
      <c r="UNZ14" s="48"/>
      <c r="UOA14" s="48"/>
      <c r="UOB14" s="48"/>
      <c r="UOC14" s="48"/>
      <c r="UOD14" s="48"/>
      <c r="UOE14" s="48"/>
      <c r="UOF14" s="48"/>
      <c r="UOG14" s="48"/>
      <c r="UOH14" s="48"/>
      <c r="UOI14" s="48"/>
      <c r="UOJ14" s="48"/>
      <c r="UOK14" s="48"/>
      <c r="UOL14" s="48"/>
      <c r="UOM14" s="48"/>
      <c r="UON14" s="48"/>
      <c r="UOO14" s="48"/>
      <c r="UOP14" s="48"/>
      <c r="UOQ14" s="48"/>
      <c r="UOR14" s="48"/>
      <c r="UOS14" s="48"/>
      <c r="UOT14" s="48"/>
      <c r="UOU14" s="48"/>
      <c r="UOV14" s="48"/>
      <c r="UOW14" s="48"/>
      <c r="UOX14" s="48"/>
      <c r="UOY14" s="48"/>
      <c r="UOZ14" s="48"/>
      <c r="UPA14" s="48"/>
      <c r="UPB14" s="48"/>
      <c r="UPC14" s="48"/>
      <c r="UPD14" s="48"/>
      <c r="UPE14" s="48"/>
      <c r="UPF14" s="48"/>
      <c r="UPG14" s="48"/>
      <c r="UPH14" s="48"/>
      <c r="UPI14" s="48"/>
      <c r="UPJ14" s="48"/>
      <c r="UPK14" s="48"/>
      <c r="UPL14" s="48"/>
      <c r="UPM14" s="48"/>
      <c r="UPN14" s="48"/>
      <c r="UPO14" s="48"/>
      <c r="UPP14" s="48"/>
      <c r="UPQ14" s="48"/>
      <c r="UPR14" s="48"/>
      <c r="UPS14" s="48"/>
      <c r="UPT14" s="48"/>
      <c r="UPU14" s="48"/>
      <c r="UPV14" s="48"/>
      <c r="UPW14" s="48"/>
      <c r="UPX14" s="48"/>
      <c r="UPY14" s="48"/>
      <c r="UPZ14" s="48"/>
      <c r="UQA14" s="48"/>
      <c r="UQB14" s="48"/>
      <c r="UQC14" s="48"/>
      <c r="UQD14" s="48"/>
      <c r="UQE14" s="48"/>
      <c r="UQF14" s="48"/>
      <c r="UQG14" s="48"/>
      <c r="UQH14" s="48"/>
      <c r="UQI14" s="48"/>
      <c r="UQJ14" s="48"/>
      <c r="UQK14" s="48"/>
      <c r="UQL14" s="48"/>
      <c r="UQM14" s="48"/>
      <c r="UQN14" s="48"/>
      <c r="UQO14" s="48"/>
      <c r="UQP14" s="48"/>
      <c r="UQQ14" s="48"/>
      <c r="UQR14" s="48"/>
      <c r="UQS14" s="48"/>
      <c r="UQT14" s="48"/>
      <c r="UQU14" s="48"/>
      <c r="UQV14" s="48"/>
      <c r="UQW14" s="48"/>
      <c r="UQX14" s="48"/>
      <c r="UQY14" s="48"/>
      <c r="UQZ14" s="48"/>
      <c r="URA14" s="48"/>
      <c r="URB14" s="48"/>
      <c r="URC14" s="48"/>
      <c r="URD14" s="48"/>
      <c r="URE14" s="48"/>
      <c r="URF14" s="48"/>
      <c r="URG14" s="48"/>
      <c r="URH14" s="48"/>
      <c r="URI14" s="48"/>
      <c r="URJ14" s="48"/>
      <c r="URK14" s="48"/>
      <c r="URL14" s="48"/>
      <c r="URM14" s="48"/>
      <c r="URN14" s="48"/>
      <c r="URO14" s="48"/>
      <c r="URP14" s="48"/>
      <c r="URQ14" s="48"/>
      <c r="URR14" s="48"/>
      <c r="URS14" s="48"/>
      <c r="URT14" s="48"/>
      <c r="URU14" s="48"/>
      <c r="URV14" s="48"/>
      <c r="URW14" s="48"/>
      <c r="URX14" s="48"/>
      <c r="URY14" s="48"/>
      <c r="URZ14" s="48"/>
      <c r="USA14" s="48"/>
      <c r="USB14" s="48"/>
      <c r="USC14" s="48"/>
      <c r="USD14" s="48"/>
      <c r="USE14" s="48"/>
      <c r="USF14" s="48"/>
      <c r="USG14" s="48"/>
      <c r="USH14" s="48"/>
      <c r="USI14" s="48"/>
      <c r="USJ14" s="48"/>
      <c r="USK14" s="48"/>
      <c r="USL14" s="48"/>
      <c r="USM14" s="48"/>
      <c r="USN14" s="48"/>
      <c r="USO14" s="48"/>
      <c r="USP14" s="48"/>
      <c r="USQ14" s="48"/>
      <c r="USR14" s="48"/>
      <c r="USS14" s="48"/>
      <c r="UST14" s="48"/>
      <c r="USU14" s="48"/>
      <c r="USV14" s="48"/>
      <c r="USW14" s="48"/>
      <c r="USX14" s="48"/>
      <c r="USY14" s="48"/>
      <c r="USZ14" s="48"/>
      <c r="UTA14" s="48"/>
      <c r="UTB14" s="48"/>
      <c r="UTC14" s="48"/>
      <c r="UTD14" s="48"/>
      <c r="UTE14" s="48"/>
      <c r="UTF14" s="48"/>
      <c r="UTG14" s="48"/>
      <c r="UTH14" s="48"/>
      <c r="UTI14" s="48"/>
      <c r="UTJ14" s="48"/>
      <c r="UTK14" s="48"/>
      <c r="UTL14" s="48"/>
      <c r="UTM14" s="48"/>
      <c r="UTN14" s="48"/>
      <c r="UTO14" s="48"/>
      <c r="UTP14" s="48"/>
      <c r="UTQ14" s="48"/>
      <c r="UTR14" s="48"/>
      <c r="UTS14" s="48"/>
      <c r="UTT14" s="48"/>
      <c r="UTU14" s="48"/>
      <c r="UTV14" s="48"/>
      <c r="UTW14" s="48"/>
      <c r="UTX14" s="48"/>
      <c r="UTY14" s="48"/>
      <c r="UTZ14" s="48"/>
      <c r="UUA14" s="48"/>
      <c r="UUB14" s="48"/>
      <c r="UUC14" s="48"/>
      <c r="UUD14" s="48"/>
      <c r="UUE14" s="48"/>
      <c r="UUF14" s="48"/>
      <c r="UUG14" s="48"/>
      <c r="UUH14" s="48"/>
      <c r="UUI14" s="48"/>
      <c r="UUJ14" s="48"/>
      <c r="UUK14" s="48"/>
      <c r="UUL14" s="48"/>
      <c r="UUM14" s="48"/>
      <c r="UUN14" s="48"/>
      <c r="UUO14" s="48"/>
      <c r="UUP14" s="48"/>
      <c r="UUQ14" s="48"/>
      <c r="UUR14" s="48"/>
      <c r="UUS14" s="48"/>
      <c r="UUT14" s="48"/>
      <c r="UUU14" s="48"/>
      <c r="UUV14" s="48"/>
      <c r="UUW14" s="48"/>
      <c r="UUX14" s="48"/>
      <c r="UUY14" s="48"/>
      <c r="UUZ14" s="48"/>
      <c r="UVA14" s="48"/>
      <c r="UVB14" s="48"/>
      <c r="UVC14" s="48"/>
      <c r="UVD14" s="48"/>
      <c r="UVE14" s="48"/>
      <c r="UVF14" s="48"/>
      <c r="UVG14" s="48"/>
      <c r="UVH14" s="48"/>
      <c r="UVI14" s="48"/>
      <c r="UVJ14" s="48"/>
      <c r="UVK14" s="48"/>
      <c r="UVL14" s="48"/>
      <c r="UVM14" s="48"/>
      <c r="UVN14" s="48"/>
      <c r="UVO14" s="48"/>
      <c r="UVP14" s="48"/>
      <c r="UVQ14" s="48"/>
      <c r="UVR14" s="48"/>
      <c r="UVS14" s="48"/>
      <c r="UVT14" s="48"/>
      <c r="UVU14" s="48"/>
      <c r="UVV14" s="48"/>
      <c r="UVW14" s="48"/>
      <c r="UVX14" s="48"/>
      <c r="UVY14" s="48"/>
      <c r="UVZ14" s="48"/>
      <c r="UWA14" s="48"/>
      <c r="UWB14" s="48"/>
      <c r="UWC14" s="48"/>
      <c r="UWD14" s="48"/>
      <c r="UWE14" s="48"/>
      <c r="UWF14" s="48"/>
      <c r="UWG14" s="48"/>
      <c r="UWH14" s="48"/>
      <c r="UWI14" s="48"/>
      <c r="UWJ14" s="48"/>
      <c r="UWK14" s="48"/>
      <c r="UWL14" s="48"/>
      <c r="UWM14" s="48"/>
      <c r="UWN14" s="48"/>
      <c r="UWO14" s="48"/>
      <c r="UWP14" s="48"/>
      <c r="UWQ14" s="48"/>
      <c r="UWR14" s="48"/>
      <c r="UWS14" s="48"/>
      <c r="UWT14" s="48"/>
      <c r="UWU14" s="48"/>
      <c r="UWV14" s="48"/>
      <c r="UWW14" s="48"/>
      <c r="UWX14" s="48"/>
      <c r="UWY14" s="48"/>
      <c r="UWZ14" s="48"/>
      <c r="UXA14" s="48"/>
      <c r="UXB14" s="48"/>
      <c r="UXC14" s="48"/>
      <c r="UXD14" s="48"/>
      <c r="UXE14" s="48"/>
      <c r="UXF14" s="48"/>
      <c r="UXG14" s="48"/>
      <c r="UXH14" s="48"/>
      <c r="UXI14" s="48"/>
      <c r="UXJ14" s="48"/>
      <c r="UXK14" s="48"/>
      <c r="UXL14" s="48"/>
      <c r="UXM14" s="48"/>
      <c r="UXN14" s="48"/>
      <c r="UXO14" s="48"/>
      <c r="UXP14" s="48"/>
      <c r="UXQ14" s="48"/>
      <c r="UXR14" s="48"/>
      <c r="UXS14" s="48"/>
      <c r="UXT14" s="48"/>
      <c r="UXU14" s="48"/>
      <c r="UXV14" s="48"/>
      <c r="UXW14" s="48"/>
      <c r="UXX14" s="48"/>
      <c r="UXY14" s="48"/>
      <c r="UXZ14" s="48"/>
      <c r="UYA14" s="48"/>
      <c r="UYB14" s="48"/>
      <c r="UYC14" s="48"/>
      <c r="UYD14" s="48"/>
      <c r="UYE14" s="48"/>
      <c r="UYF14" s="48"/>
      <c r="UYG14" s="48"/>
      <c r="UYH14" s="48"/>
      <c r="UYI14" s="48"/>
      <c r="UYJ14" s="48"/>
      <c r="UYK14" s="48"/>
      <c r="UYL14" s="48"/>
      <c r="UYM14" s="48"/>
      <c r="UYN14" s="48"/>
      <c r="UYO14" s="48"/>
      <c r="UYP14" s="48"/>
      <c r="UYQ14" s="48"/>
      <c r="UYR14" s="48"/>
      <c r="UYS14" s="48"/>
      <c r="UYT14" s="48"/>
      <c r="UYU14" s="48"/>
      <c r="UYV14" s="48"/>
      <c r="UYW14" s="48"/>
      <c r="UYX14" s="48"/>
      <c r="UYY14" s="48"/>
      <c r="UYZ14" s="48"/>
      <c r="UZA14" s="48"/>
      <c r="UZB14" s="48"/>
      <c r="UZC14" s="48"/>
      <c r="UZD14" s="48"/>
      <c r="UZE14" s="48"/>
      <c r="UZF14" s="48"/>
      <c r="UZG14" s="48"/>
      <c r="UZH14" s="48"/>
      <c r="UZI14" s="48"/>
      <c r="UZJ14" s="48"/>
      <c r="UZK14" s="48"/>
      <c r="UZL14" s="48"/>
      <c r="UZM14" s="48"/>
      <c r="UZN14" s="48"/>
      <c r="UZO14" s="48"/>
      <c r="UZP14" s="48"/>
      <c r="UZQ14" s="48"/>
      <c r="UZR14" s="48"/>
      <c r="UZS14" s="48"/>
      <c r="UZT14" s="48"/>
      <c r="UZU14" s="48"/>
      <c r="UZV14" s="48"/>
      <c r="UZW14" s="48"/>
      <c r="UZX14" s="48"/>
      <c r="UZY14" s="48"/>
      <c r="UZZ14" s="48"/>
      <c r="VAA14" s="48"/>
      <c r="VAB14" s="48"/>
      <c r="VAC14" s="48"/>
      <c r="VAD14" s="48"/>
      <c r="VAE14" s="48"/>
      <c r="VAF14" s="48"/>
      <c r="VAG14" s="48"/>
      <c r="VAH14" s="48"/>
      <c r="VAI14" s="48"/>
      <c r="VAJ14" s="48"/>
      <c r="VAK14" s="48"/>
      <c r="VAL14" s="48"/>
      <c r="VAM14" s="48"/>
      <c r="VAN14" s="48"/>
      <c r="VAO14" s="48"/>
      <c r="VAP14" s="48"/>
      <c r="VAQ14" s="48"/>
      <c r="VAR14" s="48"/>
      <c r="VAS14" s="48"/>
      <c r="VAT14" s="48"/>
      <c r="VAU14" s="48"/>
      <c r="VAV14" s="48"/>
      <c r="VAW14" s="48"/>
      <c r="VAX14" s="48"/>
      <c r="VAY14" s="48"/>
      <c r="VAZ14" s="48"/>
      <c r="VBA14" s="48"/>
      <c r="VBB14" s="48"/>
      <c r="VBC14" s="48"/>
      <c r="VBD14" s="48"/>
      <c r="VBE14" s="48"/>
      <c r="VBF14" s="48"/>
      <c r="VBG14" s="48"/>
      <c r="VBH14" s="48"/>
      <c r="VBI14" s="48"/>
      <c r="VBJ14" s="48"/>
      <c r="VBK14" s="48"/>
      <c r="VBL14" s="48"/>
      <c r="VBM14" s="48"/>
      <c r="VBN14" s="48"/>
      <c r="VBO14" s="48"/>
      <c r="VBP14" s="48"/>
      <c r="VBQ14" s="48"/>
      <c r="VBR14" s="48"/>
      <c r="VBS14" s="48"/>
      <c r="VBT14" s="48"/>
      <c r="VBU14" s="48"/>
      <c r="VBV14" s="48"/>
      <c r="VBW14" s="48"/>
      <c r="VBX14" s="48"/>
      <c r="VBY14" s="48"/>
      <c r="VBZ14" s="48"/>
      <c r="VCA14" s="48"/>
      <c r="VCB14" s="48"/>
      <c r="VCC14" s="48"/>
      <c r="VCD14" s="48"/>
      <c r="VCE14" s="48"/>
      <c r="VCF14" s="48"/>
      <c r="VCG14" s="48"/>
      <c r="VCH14" s="48"/>
      <c r="VCI14" s="48"/>
      <c r="VCJ14" s="48"/>
      <c r="VCK14" s="48"/>
      <c r="VCL14" s="48"/>
      <c r="VCM14" s="48"/>
      <c r="VCN14" s="48"/>
      <c r="VCO14" s="48"/>
      <c r="VCP14" s="48"/>
      <c r="VCQ14" s="48"/>
      <c r="VCR14" s="48"/>
      <c r="VCS14" s="48"/>
      <c r="VCT14" s="48"/>
      <c r="VCU14" s="48"/>
      <c r="VCV14" s="48"/>
      <c r="VCW14" s="48"/>
      <c r="VCX14" s="48"/>
      <c r="VCY14" s="48"/>
      <c r="VCZ14" s="48"/>
      <c r="VDA14" s="48"/>
      <c r="VDB14" s="48"/>
      <c r="VDC14" s="48"/>
      <c r="VDD14" s="48"/>
      <c r="VDE14" s="48"/>
      <c r="VDF14" s="48"/>
      <c r="VDG14" s="48"/>
      <c r="VDH14" s="48"/>
      <c r="VDI14" s="48"/>
      <c r="VDJ14" s="48"/>
      <c r="VDK14" s="48"/>
      <c r="VDL14" s="48"/>
      <c r="VDM14" s="48"/>
      <c r="VDN14" s="48"/>
      <c r="VDO14" s="48"/>
      <c r="VDP14" s="48"/>
      <c r="VDQ14" s="48"/>
      <c r="VDR14" s="48"/>
      <c r="VDS14" s="48"/>
      <c r="VDT14" s="48"/>
      <c r="VDU14" s="48"/>
      <c r="VDV14" s="48"/>
      <c r="VDW14" s="48"/>
      <c r="VDX14" s="48"/>
      <c r="VDY14" s="48"/>
      <c r="VDZ14" s="48"/>
      <c r="VEA14" s="48"/>
      <c r="VEB14" s="48"/>
      <c r="VEC14" s="48"/>
      <c r="VED14" s="48"/>
      <c r="VEE14" s="48"/>
      <c r="VEF14" s="48"/>
      <c r="VEG14" s="48"/>
      <c r="VEH14" s="48"/>
      <c r="VEI14" s="48"/>
      <c r="VEJ14" s="48"/>
      <c r="VEK14" s="48"/>
      <c r="VEL14" s="48"/>
      <c r="VEM14" s="48"/>
      <c r="VEN14" s="48"/>
      <c r="VEO14" s="48"/>
      <c r="VEP14" s="48"/>
      <c r="VEQ14" s="48"/>
      <c r="VER14" s="48"/>
      <c r="VES14" s="48"/>
      <c r="VET14" s="48"/>
      <c r="VEU14" s="48"/>
      <c r="VEV14" s="48"/>
      <c r="VEW14" s="48"/>
      <c r="VEX14" s="48"/>
      <c r="VEY14" s="48"/>
      <c r="VEZ14" s="48"/>
      <c r="VFA14" s="48"/>
      <c r="VFB14" s="48"/>
      <c r="VFC14" s="48"/>
      <c r="VFD14" s="48"/>
      <c r="VFE14" s="48"/>
      <c r="VFF14" s="48"/>
      <c r="VFG14" s="48"/>
      <c r="VFH14" s="48"/>
      <c r="VFI14" s="48"/>
      <c r="VFJ14" s="48"/>
      <c r="VFK14" s="48"/>
      <c r="VFL14" s="48"/>
      <c r="VFM14" s="48"/>
      <c r="VFN14" s="48"/>
      <c r="VFO14" s="48"/>
      <c r="VFP14" s="48"/>
      <c r="VFQ14" s="48"/>
      <c r="VFR14" s="48"/>
      <c r="VFS14" s="48"/>
      <c r="VFT14" s="48"/>
      <c r="VFU14" s="48"/>
      <c r="VFV14" s="48"/>
      <c r="VFW14" s="48"/>
      <c r="VFX14" s="48"/>
      <c r="VFY14" s="48"/>
      <c r="VFZ14" s="48"/>
      <c r="VGA14" s="48"/>
      <c r="VGB14" s="48"/>
      <c r="VGC14" s="48"/>
      <c r="VGD14" s="48"/>
      <c r="VGE14" s="48"/>
      <c r="VGF14" s="48"/>
      <c r="VGG14" s="48"/>
      <c r="VGH14" s="48"/>
      <c r="VGI14" s="48"/>
      <c r="VGJ14" s="48"/>
      <c r="VGK14" s="48"/>
      <c r="VGL14" s="48"/>
      <c r="VGM14" s="48"/>
      <c r="VGN14" s="48"/>
      <c r="VGO14" s="48"/>
      <c r="VGP14" s="48"/>
      <c r="VGQ14" s="48"/>
      <c r="VGR14" s="48"/>
      <c r="VGS14" s="48"/>
      <c r="VGT14" s="48"/>
      <c r="VGU14" s="48"/>
      <c r="VGV14" s="48"/>
      <c r="VGW14" s="48"/>
      <c r="VGX14" s="48"/>
      <c r="VGY14" s="48"/>
      <c r="VGZ14" s="48"/>
      <c r="VHA14" s="48"/>
      <c r="VHB14" s="48"/>
      <c r="VHC14" s="48"/>
      <c r="VHD14" s="48"/>
      <c r="VHE14" s="48"/>
      <c r="VHF14" s="48"/>
      <c r="VHG14" s="48"/>
      <c r="VHH14" s="48"/>
      <c r="VHI14" s="48"/>
      <c r="VHJ14" s="48"/>
      <c r="VHK14" s="48"/>
      <c r="VHL14" s="48"/>
      <c r="VHM14" s="48"/>
      <c r="VHN14" s="48"/>
      <c r="VHO14" s="48"/>
      <c r="VHP14" s="48"/>
      <c r="VHQ14" s="48"/>
      <c r="VHR14" s="48"/>
      <c r="VHS14" s="48"/>
      <c r="VHT14" s="48"/>
      <c r="VHU14" s="48"/>
      <c r="VHV14" s="48"/>
      <c r="VHW14" s="48"/>
      <c r="VHX14" s="48"/>
      <c r="VHY14" s="48"/>
      <c r="VHZ14" s="48"/>
      <c r="VIA14" s="48"/>
      <c r="VIB14" s="48"/>
      <c r="VIC14" s="48"/>
      <c r="VID14" s="48"/>
      <c r="VIE14" s="48"/>
      <c r="VIF14" s="48"/>
      <c r="VIG14" s="48"/>
      <c r="VIH14" s="48"/>
      <c r="VII14" s="48"/>
      <c r="VIJ14" s="48"/>
      <c r="VIK14" s="48"/>
      <c r="VIL14" s="48"/>
      <c r="VIM14" s="48"/>
      <c r="VIN14" s="48"/>
      <c r="VIO14" s="48"/>
      <c r="VIP14" s="48"/>
      <c r="VIQ14" s="48"/>
      <c r="VIR14" s="48"/>
      <c r="VIS14" s="48"/>
      <c r="VIT14" s="48"/>
      <c r="VIU14" s="48"/>
      <c r="VIV14" s="48"/>
      <c r="VIW14" s="48"/>
      <c r="VIX14" s="48"/>
      <c r="VIY14" s="48"/>
      <c r="VIZ14" s="48"/>
      <c r="VJA14" s="48"/>
      <c r="VJB14" s="48"/>
      <c r="VJC14" s="48"/>
      <c r="VJD14" s="48"/>
      <c r="VJE14" s="48"/>
      <c r="VJF14" s="48"/>
      <c r="VJG14" s="48"/>
      <c r="VJH14" s="48"/>
      <c r="VJI14" s="48"/>
      <c r="VJJ14" s="48"/>
      <c r="VJK14" s="48"/>
      <c r="VJL14" s="48"/>
      <c r="VJM14" s="48"/>
      <c r="VJN14" s="48"/>
      <c r="VJO14" s="48"/>
      <c r="VJP14" s="48"/>
      <c r="VJQ14" s="48"/>
      <c r="VJR14" s="48"/>
      <c r="VJS14" s="48"/>
      <c r="VJT14" s="48"/>
      <c r="VJU14" s="48"/>
      <c r="VJV14" s="48"/>
      <c r="VJW14" s="48"/>
      <c r="VJX14" s="48"/>
      <c r="VJY14" s="48"/>
      <c r="VJZ14" s="48"/>
      <c r="VKA14" s="48"/>
      <c r="VKB14" s="48"/>
      <c r="VKC14" s="48"/>
      <c r="VKD14" s="48"/>
      <c r="VKE14" s="48"/>
      <c r="VKF14" s="48"/>
      <c r="VKG14" s="48"/>
      <c r="VKH14" s="48"/>
      <c r="VKI14" s="48"/>
      <c r="VKJ14" s="48"/>
      <c r="VKK14" s="48"/>
      <c r="VKL14" s="48"/>
      <c r="VKM14" s="48"/>
      <c r="VKN14" s="48"/>
      <c r="VKO14" s="48"/>
      <c r="VKP14" s="48"/>
      <c r="VKQ14" s="48"/>
      <c r="VKR14" s="48"/>
      <c r="VKS14" s="48"/>
      <c r="VKT14" s="48"/>
      <c r="VKU14" s="48"/>
      <c r="VKV14" s="48"/>
      <c r="VKW14" s="48"/>
      <c r="VKX14" s="48"/>
      <c r="VKY14" s="48"/>
      <c r="VKZ14" s="48"/>
      <c r="VLA14" s="48"/>
      <c r="VLB14" s="48"/>
      <c r="VLC14" s="48"/>
      <c r="VLD14" s="48"/>
      <c r="VLE14" s="48"/>
      <c r="VLF14" s="48"/>
      <c r="VLG14" s="48"/>
      <c r="VLH14" s="48"/>
      <c r="VLI14" s="48"/>
      <c r="VLJ14" s="48"/>
      <c r="VLK14" s="48"/>
      <c r="VLL14" s="48"/>
      <c r="VLM14" s="48"/>
      <c r="VLN14" s="48"/>
      <c r="VLO14" s="48"/>
      <c r="VLP14" s="48"/>
      <c r="VLQ14" s="48"/>
      <c r="VLR14" s="48"/>
      <c r="VLS14" s="48"/>
      <c r="VLT14" s="48"/>
      <c r="VLU14" s="48"/>
      <c r="VLV14" s="48"/>
      <c r="VLW14" s="48"/>
      <c r="VLX14" s="48"/>
      <c r="VLY14" s="48"/>
      <c r="VLZ14" s="48"/>
      <c r="VMA14" s="48"/>
      <c r="VMB14" s="48"/>
      <c r="VMC14" s="48"/>
      <c r="VMD14" s="48"/>
      <c r="VME14" s="48"/>
      <c r="VMF14" s="48"/>
      <c r="VMG14" s="48"/>
      <c r="VMH14" s="48"/>
      <c r="VMI14" s="48"/>
      <c r="VMJ14" s="48"/>
      <c r="VMK14" s="48"/>
      <c r="VML14" s="48"/>
      <c r="VMM14" s="48"/>
      <c r="VMN14" s="48"/>
      <c r="VMO14" s="48"/>
      <c r="VMP14" s="48"/>
      <c r="VMQ14" s="48"/>
      <c r="VMR14" s="48"/>
      <c r="VMS14" s="48"/>
      <c r="VMT14" s="48"/>
      <c r="VMU14" s="48"/>
      <c r="VMV14" s="48"/>
      <c r="VMW14" s="48"/>
      <c r="VMX14" s="48"/>
      <c r="VMY14" s="48"/>
      <c r="VMZ14" s="48"/>
      <c r="VNA14" s="48"/>
      <c r="VNB14" s="48"/>
      <c r="VNC14" s="48"/>
      <c r="VND14" s="48"/>
      <c r="VNE14" s="48"/>
      <c r="VNF14" s="48"/>
      <c r="VNG14" s="48"/>
      <c r="VNH14" s="48"/>
      <c r="VNI14" s="48"/>
      <c r="VNJ14" s="48"/>
      <c r="VNK14" s="48"/>
      <c r="VNL14" s="48"/>
      <c r="VNM14" s="48"/>
      <c r="VNN14" s="48"/>
      <c r="VNO14" s="48"/>
      <c r="VNP14" s="48"/>
      <c r="VNQ14" s="48"/>
      <c r="VNR14" s="48"/>
      <c r="VNS14" s="48"/>
      <c r="VNT14" s="48"/>
      <c r="VNU14" s="48"/>
      <c r="VNV14" s="48"/>
      <c r="VNW14" s="48"/>
      <c r="VNX14" s="48"/>
      <c r="VNY14" s="48"/>
      <c r="VNZ14" s="48"/>
      <c r="VOA14" s="48"/>
      <c r="VOB14" s="48"/>
      <c r="VOC14" s="48"/>
      <c r="VOD14" s="48"/>
      <c r="VOE14" s="48"/>
      <c r="VOF14" s="48"/>
      <c r="VOG14" s="48"/>
      <c r="VOH14" s="48"/>
      <c r="VOI14" s="48"/>
      <c r="VOJ14" s="48"/>
      <c r="VOK14" s="48"/>
      <c r="VOL14" s="48"/>
      <c r="VOM14" s="48"/>
      <c r="VON14" s="48"/>
      <c r="VOO14" s="48"/>
      <c r="VOP14" s="48"/>
      <c r="VOQ14" s="48"/>
      <c r="VOR14" s="48"/>
      <c r="VOS14" s="48"/>
      <c r="VOT14" s="48"/>
      <c r="VOU14" s="48"/>
      <c r="VOV14" s="48"/>
      <c r="VOW14" s="48"/>
      <c r="VOX14" s="48"/>
      <c r="VOY14" s="48"/>
      <c r="VOZ14" s="48"/>
      <c r="VPA14" s="48"/>
      <c r="VPB14" s="48"/>
      <c r="VPC14" s="48"/>
      <c r="VPD14" s="48"/>
      <c r="VPE14" s="48"/>
      <c r="VPF14" s="48"/>
      <c r="VPG14" s="48"/>
      <c r="VPH14" s="48"/>
      <c r="VPI14" s="48"/>
      <c r="VPJ14" s="48"/>
      <c r="VPK14" s="48"/>
      <c r="VPL14" s="48"/>
      <c r="VPM14" s="48"/>
      <c r="VPN14" s="48"/>
      <c r="VPO14" s="48"/>
      <c r="VPP14" s="48"/>
      <c r="VPQ14" s="48"/>
      <c r="VPR14" s="48"/>
      <c r="VPS14" s="48"/>
      <c r="VPT14" s="48"/>
      <c r="VPU14" s="48"/>
      <c r="VPV14" s="48"/>
      <c r="VPW14" s="48"/>
      <c r="VPX14" s="48"/>
      <c r="VPY14" s="48"/>
      <c r="VPZ14" s="48"/>
      <c r="VQA14" s="48"/>
      <c r="VQB14" s="48"/>
      <c r="VQC14" s="48"/>
      <c r="VQD14" s="48"/>
      <c r="VQE14" s="48"/>
      <c r="VQF14" s="48"/>
      <c r="VQG14" s="48"/>
      <c r="VQH14" s="48"/>
      <c r="VQI14" s="48"/>
      <c r="VQJ14" s="48"/>
      <c r="VQK14" s="48"/>
      <c r="VQL14" s="48"/>
      <c r="VQM14" s="48"/>
      <c r="VQN14" s="48"/>
      <c r="VQO14" s="48"/>
      <c r="VQP14" s="48"/>
      <c r="VQQ14" s="48"/>
      <c r="VQR14" s="48"/>
      <c r="VQS14" s="48"/>
      <c r="VQT14" s="48"/>
      <c r="VQU14" s="48"/>
      <c r="VQV14" s="48"/>
      <c r="VQW14" s="48"/>
      <c r="VQX14" s="48"/>
      <c r="VQY14" s="48"/>
      <c r="VQZ14" s="48"/>
      <c r="VRA14" s="48"/>
      <c r="VRB14" s="48"/>
      <c r="VRC14" s="48"/>
      <c r="VRD14" s="48"/>
      <c r="VRE14" s="48"/>
      <c r="VRF14" s="48"/>
      <c r="VRG14" s="48"/>
      <c r="VRH14" s="48"/>
      <c r="VRI14" s="48"/>
      <c r="VRJ14" s="48"/>
      <c r="VRK14" s="48"/>
      <c r="VRL14" s="48"/>
      <c r="VRM14" s="48"/>
      <c r="VRN14" s="48"/>
      <c r="VRO14" s="48"/>
      <c r="VRP14" s="48"/>
      <c r="VRQ14" s="48"/>
      <c r="VRR14" s="48"/>
      <c r="VRS14" s="48"/>
      <c r="VRT14" s="48"/>
      <c r="VRU14" s="48"/>
      <c r="VRV14" s="48"/>
      <c r="VRW14" s="48"/>
      <c r="VRX14" s="48"/>
      <c r="VRY14" s="48"/>
      <c r="VRZ14" s="48"/>
      <c r="VSA14" s="48"/>
      <c r="VSB14" s="48"/>
      <c r="VSC14" s="48"/>
      <c r="VSD14" s="48"/>
      <c r="VSE14" s="48"/>
      <c r="VSF14" s="48"/>
      <c r="VSG14" s="48"/>
      <c r="VSH14" s="48"/>
      <c r="VSI14" s="48"/>
      <c r="VSJ14" s="48"/>
      <c r="VSK14" s="48"/>
      <c r="VSL14" s="48"/>
      <c r="VSM14" s="48"/>
      <c r="VSN14" s="48"/>
      <c r="VSO14" s="48"/>
      <c r="VSP14" s="48"/>
      <c r="VSQ14" s="48"/>
      <c r="VSR14" s="48"/>
      <c r="VSS14" s="48"/>
      <c r="VST14" s="48"/>
      <c r="VSU14" s="48"/>
      <c r="VSV14" s="48"/>
      <c r="VSW14" s="48"/>
      <c r="VSX14" s="48"/>
      <c r="VSY14" s="48"/>
      <c r="VSZ14" s="48"/>
      <c r="VTA14" s="48"/>
      <c r="VTB14" s="48"/>
      <c r="VTC14" s="48"/>
      <c r="VTD14" s="48"/>
      <c r="VTE14" s="48"/>
      <c r="VTF14" s="48"/>
      <c r="VTG14" s="48"/>
      <c r="VTH14" s="48"/>
      <c r="VTI14" s="48"/>
      <c r="VTJ14" s="48"/>
      <c r="VTK14" s="48"/>
      <c r="VTL14" s="48"/>
      <c r="VTM14" s="48"/>
      <c r="VTN14" s="48"/>
      <c r="VTO14" s="48"/>
      <c r="VTP14" s="48"/>
      <c r="VTQ14" s="48"/>
      <c r="VTR14" s="48"/>
      <c r="VTS14" s="48"/>
      <c r="VTT14" s="48"/>
      <c r="VTU14" s="48"/>
      <c r="VTV14" s="48"/>
      <c r="VTW14" s="48"/>
      <c r="VTX14" s="48"/>
      <c r="VTY14" s="48"/>
      <c r="VTZ14" s="48"/>
      <c r="VUA14" s="48"/>
      <c r="VUB14" s="48"/>
      <c r="VUC14" s="48"/>
      <c r="VUD14" s="48"/>
      <c r="VUE14" s="48"/>
      <c r="VUF14" s="48"/>
      <c r="VUG14" s="48"/>
      <c r="VUH14" s="48"/>
      <c r="VUI14" s="48"/>
      <c r="VUJ14" s="48"/>
      <c r="VUK14" s="48"/>
      <c r="VUL14" s="48"/>
      <c r="VUM14" s="48"/>
      <c r="VUN14" s="48"/>
      <c r="VUO14" s="48"/>
      <c r="VUP14" s="48"/>
      <c r="VUQ14" s="48"/>
      <c r="VUR14" s="48"/>
      <c r="VUS14" s="48"/>
      <c r="VUT14" s="48"/>
      <c r="VUU14" s="48"/>
      <c r="VUV14" s="48"/>
      <c r="VUW14" s="48"/>
      <c r="VUX14" s="48"/>
      <c r="VUY14" s="48"/>
      <c r="VUZ14" s="48"/>
      <c r="VVA14" s="48"/>
      <c r="VVB14" s="48"/>
      <c r="VVC14" s="48"/>
      <c r="VVD14" s="48"/>
      <c r="VVE14" s="48"/>
      <c r="VVF14" s="48"/>
      <c r="VVG14" s="48"/>
      <c r="VVH14" s="48"/>
      <c r="VVI14" s="48"/>
      <c r="VVJ14" s="48"/>
      <c r="VVK14" s="48"/>
      <c r="VVL14" s="48"/>
      <c r="VVM14" s="48"/>
      <c r="VVN14" s="48"/>
      <c r="VVO14" s="48"/>
      <c r="VVP14" s="48"/>
      <c r="VVQ14" s="48"/>
      <c r="VVR14" s="48"/>
      <c r="VVS14" s="48"/>
      <c r="VVT14" s="48"/>
      <c r="VVU14" s="48"/>
      <c r="VVV14" s="48"/>
      <c r="VVW14" s="48"/>
      <c r="VVX14" s="48"/>
      <c r="VVY14" s="48"/>
      <c r="VVZ14" s="48"/>
      <c r="VWA14" s="48"/>
      <c r="VWB14" s="48"/>
      <c r="VWC14" s="48"/>
      <c r="VWD14" s="48"/>
      <c r="VWE14" s="48"/>
      <c r="VWF14" s="48"/>
      <c r="VWG14" s="48"/>
      <c r="VWH14" s="48"/>
      <c r="VWI14" s="48"/>
      <c r="VWJ14" s="48"/>
      <c r="VWK14" s="48"/>
      <c r="VWL14" s="48"/>
      <c r="VWM14" s="48"/>
      <c r="VWN14" s="48"/>
      <c r="VWO14" s="48"/>
      <c r="VWP14" s="48"/>
      <c r="VWQ14" s="48"/>
      <c r="VWR14" s="48"/>
      <c r="VWS14" s="48"/>
      <c r="VWT14" s="48"/>
      <c r="VWU14" s="48"/>
      <c r="VWV14" s="48"/>
      <c r="VWW14" s="48"/>
      <c r="VWX14" s="48"/>
      <c r="VWY14" s="48"/>
      <c r="VWZ14" s="48"/>
      <c r="VXA14" s="48"/>
      <c r="VXB14" s="48"/>
      <c r="VXC14" s="48"/>
      <c r="VXD14" s="48"/>
      <c r="VXE14" s="48"/>
      <c r="VXF14" s="48"/>
      <c r="VXG14" s="48"/>
      <c r="VXH14" s="48"/>
      <c r="VXI14" s="48"/>
      <c r="VXJ14" s="48"/>
      <c r="VXK14" s="48"/>
      <c r="VXL14" s="48"/>
      <c r="VXM14" s="48"/>
      <c r="VXN14" s="48"/>
      <c r="VXO14" s="48"/>
      <c r="VXP14" s="48"/>
      <c r="VXQ14" s="48"/>
      <c r="VXR14" s="48"/>
      <c r="VXS14" s="48"/>
      <c r="VXT14" s="48"/>
      <c r="VXU14" s="48"/>
      <c r="VXV14" s="48"/>
      <c r="VXW14" s="48"/>
      <c r="VXX14" s="48"/>
      <c r="VXY14" s="48"/>
      <c r="VXZ14" s="48"/>
      <c r="VYA14" s="48"/>
      <c r="VYB14" s="48"/>
      <c r="VYC14" s="48"/>
      <c r="VYD14" s="48"/>
      <c r="VYE14" s="48"/>
      <c r="VYF14" s="48"/>
      <c r="VYG14" s="48"/>
      <c r="VYH14" s="48"/>
      <c r="VYI14" s="48"/>
      <c r="VYJ14" s="48"/>
      <c r="VYK14" s="48"/>
      <c r="VYL14" s="48"/>
      <c r="VYM14" s="48"/>
      <c r="VYN14" s="48"/>
      <c r="VYO14" s="48"/>
      <c r="VYP14" s="48"/>
      <c r="VYQ14" s="48"/>
      <c r="VYR14" s="48"/>
      <c r="VYS14" s="48"/>
      <c r="VYT14" s="48"/>
      <c r="VYU14" s="48"/>
      <c r="VYV14" s="48"/>
      <c r="VYW14" s="48"/>
      <c r="VYX14" s="48"/>
      <c r="VYY14" s="48"/>
      <c r="VYZ14" s="48"/>
      <c r="VZA14" s="48"/>
      <c r="VZB14" s="48"/>
      <c r="VZC14" s="48"/>
      <c r="VZD14" s="48"/>
      <c r="VZE14" s="48"/>
      <c r="VZF14" s="48"/>
      <c r="VZG14" s="48"/>
      <c r="VZH14" s="48"/>
      <c r="VZI14" s="48"/>
      <c r="VZJ14" s="48"/>
      <c r="VZK14" s="48"/>
      <c r="VZL14" s="48"/>
      <c r="VZM14" s="48"/>
      <c r="VZN14" s="48"/>
      <c r="VZO14" s="48"/>
      <c r="VZP14" s="48"/>
      <c r="VZQ14" s="48"/>
      <c r="VZR14" s="48"/>
      <c r="VZS14" s="48"/>
      <c r="VZT14" s="48"/>
      <c r="VZU14" s="48"/>
      <c r="VZV14" s="48"/>
      <c r="VZW14" s="48"/>
      <c r="VZX14" s="48"/>
      <c r="VZY14" s="48"/>
      <c r="VZZ14" s="48"/>
      <c r="WAA14" s="48"/>
      <c r="WAB14" s="48"/>
      <c r="WAC14" s="48"/>
      <c r="WAD14" s="48"/>
      <c r="WAE14" s="48"/>
      <c r="WAF14" s="48"/>
      <c r="WAG14" s="48"/>
      <c r="WAH14" s="48"/>
      <c r="WAI14" s="48"/>
      <c r="WAJ14" s="48"/>
      <c r="WAK14" s="48"/>
      <c r="WAL14" s="48"/>
      <c r="WAM14" s="48"/>
      <c r="WAN14" s="48"/>
      <c r="WAO14" s="48"/>
      <c r="WAP14" s="48"/>
      <c r="WAQ14" s="48"/>
      <c r="WAR14" s="48"/>
      <c r="WAS14" s="48"/>
      <c r="WAT14" s="48"/>
      <c r="WAU14" s="48"/>
      <c r="WAV14" s="48"/>
      <c r="WAW14" s="48"/>
      <c r="WAX14" s="48"/>
      <c r="WAY14" s="48"/>
      <c r="WAZ14" s="48"/>
      <c r="WBA14" s="48"/>
      <c r="WBB14" s="48"/>
      <c r="WBC14" s="48"/>
      <c r="WBD14" s="48"/>
      <c r="WBE14" s="48"/>
      <c r="WBF14" s="48"/>
      <c r="WBG14" s="48"/>
      <c r="WBH14" s="48"/>
      <c r="WBI14" s="48"/>
      <c r="WBJ14" s="48"/>
      <c r="WBK14" s="48"/>
      <c r="WBL14" s="48"/>
      <c r="WBM14" s="48"/>
      <c r="WBN14" s="48"/>
      <c r="WBO14" s="48"/>
      <c r="WBP14" s="48"/>
      <c r="WBQ14" s="48"/>
      <c r="WBR14" s="48"/>
      <c r="WBS14" s="48"/>
      <c r="WBT14" s="48"/>
      <c r="WBU14" s="48"/>
      <c r="WBV14" s="48"/>
      <c r="WBW14" s="48"/>
      <c r="WBX14" s="48"/>
      <c r="WBY14" s="48"/>
      <c r="WBZ14" s="48"/>
      <c r="WCA14" s="48"/>
      <c r="WCB14" s="48"/>
      <c r="WCC14" s="48"/>
      <c r="WCD14" s="48"/>
      <c r="WCE14" s="48"/>
      <c r="WCF14" s="48"/>
      <c r="WCG14" s="48"/>
      <c r="WCH14" s="48"/>
      <c r="WCI14" s="48"/>
      <c r="WCJ14" s="48"/>
      <c r="WCK14" s="48"/>
      <c r="WCL14" s="48"/>
      <c r="WCM14" s="48"/>
      <c r="WCN14" s="48"/>
      <c r="WCO14" s="48"/>
      <c r="WCP14" s="48"/>
      <c r="WCQ14" s="48"/>
      <c r="WCR14" s="48"/>
      <c r="WCS14" s="48"/>
      <c r="WCT14" s="48"/>
      <c r="WCU14" s="48"/>
      <c r="WCV14" s="48"/>
      <c r="WCW14" s="48"/>
      <c r="WCX14" s="48"/>
      <c r="WCY14" s="48"/>
      <c r="WCZ14" s="48"/>
      <c r="WDA14" s="48"/>
      <c r="WDB14" s="48"/>
      <c r="WDC14" s="48"/>
      <c r="WDD14" s="48"/>
      <c r="WDE14" s="48"/>
      <c r="WDF14" s="48"/>
      <c r="WDG14" s="48"/>
      <c r="WDH14" s="48"/>
      <c r="WDI14" s="48"/>
      <c r="WDJ14" s="48"/>
      <c r="WDK14" s="48"/>
      <c r="WDL14" s="48"/>
      <c r="WDM14" s="48"/>
      <c r="WDN14" s="48"/>
      <c r="WDO14" s="48"/>
      <c r="WDP14" s="48"/>
      <c r="WDQ14" s="48"/>
      <c r="WDR14" s="48"/>
      <c r="WDS14" s="48"/>
      <c r="WDT14" s="48"/>
      <c r="WDU14" s="48"/>
      <c r="WDV14" s="48"/>
      <c r="WDW14" s="48"/>
      <c r="WDX14" s="48"/>
      <c r="WDY14" s="48"/>
      <c r="WDZ14" s="48"/>
      <c r="WEA14" s="48"/>
      <c r="WEB14" s="48"/>
      <c r="WEC14" s="48"/>
      <c r="WED14" s="48"/>
      <c r="WEE14" s="48"/>
      <c r="WEF14" s="48"/>
      <c r="WEG14" s="48"/>
      <c r="WEH14" s="48"/>
      <c r="WEI14" s="48"/>
      <c r="WEJ14" s="48"/>
      <c r="WEK14" s="48"/>
      <c r="WEL14" s="48"/>
      <c r="WEM14" s="48"/>
      <c r="WEN14" s="48"/>
      <c r="WEO14" s="48"/>
      <c r="WEP14" s="48"/>
      <c r="WEQ14" s="48"/>
      <c r="WER14" s="48"/>
      <c r="WES14" s="48"/>
      <c r="WET14" s="48"/>
      <c r="WEU14" s="48"/>
      <c r="WEV14" s="48"/>
      <c r="WEW14" s="48"/>
      <c r="WEX14" s="48"/>
      <c r="WEY14" s="48"/>
      <c r="WEZ14" s="48"/>
      <c r="WFA14" s="48"/>
      <c r="WFB14" s="48"/>
      <c r="WFC14" s="48"/>
      <c r="WFD14" s="48"/>
      <c r="WFE14" s="48"/>
      <c r="WFF14" s="48"/>
      <c r="WFG14" s="48"/>
      <c r="WFH14" s="48"/>
      <c r="WFI14" s="48"/>
      <c r="WFJ14" s="48"/>
      <c r="WFK14" s="48"/>
      <c r="WFL14" s="48"/>
      <c r="WFM14" s="48"/>
      <c r="WFN14" s="48"/>
      <c r="WFO14" s="48"/>
      <c r="WFP14" s="48"/>
      <c r="WFQ14" s="48"/>
      <c r="WFR14" s="48"/>
      <c r="WFS14" s="48"/>
      <c r="WFT14" s="48"/>
      <c r="WFU14" s="48"/>
      <c r="WFV14" s="48"/>
      <c r="WFW14" s="48"/>
      <c r="WFX14" s="48"/>
      <c r="WFY14" s="48"/>
      <c r="WFZ14" s="48"/>
      <c r="WGA14" s="48"/>
      <c r="WGB14" s="48"/>
      <c r="WGC14" s="48"/>
      <c r="WGD14" s="48"/>
      <c r="WGE14" s="48"/>
      <c r="WGF14" s="48"/>
      <c r="WGG14" s="48"/>
      <c r="WGH14" s="48"/>
      <c r="WGI14" s="48"/>
      <c r="WGJ14" s="48"/>
      <c r="WGK14" s="48"/>
      <c r="WGL14" s="48"/>
      <c r="WGM14" s="48"/>
      <c r="WGN14" s="48"/>
      <c r="WGO14" s="48"/>
      <c r="WGP14" s="48"/>
      <c r="WGQ14" s="48"/>
      <c r="WGR14" s="48"/>
      <c r="WGS14" s="48"/>
      <c r="WGT14" s="48"/>
      <c r="WGU14" s="48"/>
      <c r="WGV14" s="48"/>
      <c r="WGW14" s="48"/>
      <c r="WGX14" s="48"/>
      <c r="WGY14" s="48"/>
      <c r="WGZ14" s="48"/>
      <c r="WHA14" s="48"/>
      <c r="WHB14" s="48"/>
      <c r="WHC14" s="48"/>
      <c r="WHD14" s="48"/>
      <c r="WHE14" s="48"/>
      <c r="WHF14" s="48"/>
      <c r="WHG14" s="48"/>
      <c r="WHH14" s="48"/>
      <c r="WHI14" s="48"/>
      <c r="WHJ14" s="48"/>
      <c r="WHK14" s="48"/>
      <c r="WHL14" s="48"/>
      <c r="WHM14" s="48"/>
      <c r="WHN14" s="48"/>
      <c r="WHO14" s="48"/>
      <c r="WHP14" s="48"/>
      <c r="WHQ14" s="48"/>
      <c r="WHR14" s="48"/>
      <c r="WHS14" s="48"/>
      <c r="WHT14" s="48"/>
      <c r="WHU14" s="48"/>
      <c r="WHV14" s="48"/>
      <c r="WHW14" s="48"/>
      <c r="WHX14" s="48"/>
      <c r="WHY14" s="48"/>
      <c r="WHZ14" s="48"/>
      <c r="WIA14" s="48"/>
      <c r="WIB14" s="48"/>
      <c r="WIC14" s="48"/>
      <c r="WID14" s="48"/>
      <c r="WIE14" s="48"/>
      <c r="WIF14" s="48"/>
      <c r="WIG14" s="48"/>
      <c r="WIH14" s="48"/>
      <c r="WII14" s="48"/>
      <c r="WIJ14" s="48"/>
      <c r="WIK14" s="48"/>
      <c r="WIL14" s="48"/>
      <c r="WIM14" s="48"/>
      <c r="WIN14" s="48"/>
      <c r="WIO14" s="48"/>
      <c r="WIP14" s="48"/>
      <c r="WIQ14" s="48"/>
      <c r="WIR14" s="48"/>
      <c r="WIS14" s="48"/>
      <c r="WIT14" s="48"/>
      <c r="WIU14" s="48"/>
      <c r="WIV14" s="48"/>
      <c r="WIW14" s="48"/>
      <c r="WIX14" s="48"/>
      <c r="WIY14" s="48"/>
      <c r="WIZ14" s="48"/>
      <c r="WJA14" s="48"/>
      <c r="WJB14" s="48"/>
      <c r="WJC14" s="48"/>
      <c r="WJD14" s="48"/>
      <c r="WJE14" s="48"/>
      <c r="WJF14" s="48"/>
      <c r="WJG14" s="48"/>
      <c r="WJH14" s="48"/>
      <c r="WJI14" s="48"/>
      <c r="WJJ14" s="48"/>
      <c r="WJK14" s="48"/>
      <c r="WJL14" s="48"/>
      <c r="WJM14" s="48"/>
      <c r="WJN14" s="48"/>
      <c r="WJO14" s="48"/>
      <c r="WJP14" s="48"/>
      <c r="WJQ14" s="48"/>
      <c r="WJR14" s="48"/>
      <c r="WJS14" s="48"/>
      <c r="WJT14" s="48"/>
      <c r="WJU14" s="48"/>
      <c r="WJV14" s="48"/>
      <c r="WJW14" s="48"/>
      <c r="WJX14" s="48"/>
      <c r="WJY14" s="48"/>
      <c r="WJZ14" s="48"/>
      <c r="WKA14" s="48"/>
      <c r="WKB14" s="48"/>
      <c r="WKC14" s="48"/>
      <c r="WKD14" s="48"/>
      <c r="WKE14" s="48"/>
      <c r="WKF14" s="48"/>
      <c r="WKG14" s="48"/>
      <c r="WKH14" s="48"/>
      <c r="WKI14" s="48"/>
      <c r="WKJ14" s="48"/>
      <c r="WKK14" s="48"/>
      <c r="WKL14" s="48"/>
      <c r="WKM14" s="48"/>
      <c r="WKN14" s="48"/>
      <c r="WKO14" s="48"/>
      <c r="WKP14" s="48"/>
      <c r="WKQ14" s="48"/>
      <c r="WKR14" s="48"/>
      <c r="WKS14" s="48"/>
      <c r="WKT14" s="48"/>
      <c r="WKU14" s="48"/>
      <c r="WKV14" s="48"/>
      <c r="WKW14" s="48"/>
      <c r="WKX14" s="48"/>
      <c r="WKY14" s="48"/>
      <c r="WKZ14" s="48"/>
      <c r="WLA14" s="48"/>
      <c r="WLB14" s="48"/>
      <c r="WLC14" s="48"/>
      <c r="WLD14" s="48"/>
      <c r="WLE14" s="48"/>
      <c r="WLF14" s="48"/>
      <c r="WLG14" s="48"/>
      <c r="WLH14" s="48"/>
      <c r="WLI14" s="48"/>
      <c r="WLJ14" s="48"/>
      <c r="WLK14" s="48"/>
      <c r="WLL14" s="48"/>
      <c r="WLM14" s="48"/>
      <c r="WLN14" s="48"/>
      <c r="WLO14" s="48"/>
      <c r="WLP14" s="48"/>
      <c r="WLQ14" s="48"/>
      <c r="WLR14" s="48"/>
      <c r="WLS14" s="48"/>
      <c r="WLT14" s="48"/>
      <c r="WLU14" s="48"/>
      <c r="WLV14" s="48"/>
      <c r="WLW14" s="48"/>
      <c r="WLX14" s="48"/>
      <c r="WLY14" s="48"/>
      <c r="WLZ14" s="48"/>
      <c r="WMA14" s="48"/>
      <c r="WMB14" s="48"/>
      <c r="WMC14" s="48"/>
      <c r="WMD14" s="48"/>
      <c r="WME14" s="48"/>
      <c r="WMF14" s="48"/>
      <c r="WMG14" s="48"/>
      <c r="WMH14" s="48"/>
      <c r="WMI14" s="48"/>
      <c r="WMJ14" s="48"/>
      <c r="WMK14" s="48"/>
      <c r="WML14" s="48"/>
      <c r="WMM14" s="48"/>
      <c r="WMN14" s="48"/>
      <c r="WMO14" s="48"/>
      <c r="WMP14" s="48"/>
      <c r="WMQ14" s="48"/>
      <c r="WMR14" s="48"/>
      <c r="WMS14" s="48"/>
      <c r="WMT14" s="48"/>
      <c r="WMU14" s="48"/>
      <c r="WMV14" s="48"/>
      <c r="WMW14" s="48"/>
      <c r="WMX14" s="48"/>
      <c r="WMY14" s="48"/>
      <c r="WMZ14" s="48"/>
      <c r="WNA14" s="48"/>
      <c r="WNB14" s="48"/>
      <c r="WNC14" s="48"/>
      <c r="WND14" s="48"/>
      <c r="WNE14" s="48"/>
      <c r="WNF14" s="48"/>
      <c r="WNG14" s="48"/>
      <c r="WNH14" s="48"/>
      <c r="WNI14" s="48"/>
      <c r="WNJ14" s="48"/>
      <c r="WNK14" s="48"/>
      <c r="WNL14" s="48"/>
      <c r="WNM14" s="48"/>
      <c r="WNN14" s="48"/>
      <c r="WNO14" s="48"/>
      <c r="WNP14" s="48"/>
      <c r="WNQ14" s="48"/>
      <c r="WNR14" s="48"/>
      <c r="WNS14" s="48"/>
      <c r="WNT14" s="48"/>
      <c r="WNU14" s="48"/>
      <c r="WNV14" s="48"/>
      <c r="WNW14" s="48"/>
      <c r="WNX14" s="48"/>
      <c r="WNY14" s="48"/>
      <c r="WNZ14" s="48"/>
      <c r="WOA14" s="48"/>
      <c r="WOB14" s="48"/>
      <c r="WOC14" s="48"/>
      <c r="WOD14" s="48"/>
      <c r="WOE14" s="48"/>
      <c r="WOF14" s="48"/>
      <c r="WOG14" s="48"/>
      <c r="WOH14" s="48"/>
      <c r="WOI14" s="48"/>
      <c r="WOJ14" s="48"/>
      <c r="WOK14" s="48"/>
      <c r="WOL14" s="48"/>
      <c r="WOM14" s="48"/>
      <c r="WON14" s="48"/>
      <c r="WOO14" s="48"/>
      <c r="WOP14" s="48"/>
      <c r="WOQ14" s="48"/>
      <c r="WOR14" s="48"/>
      <c r="WOS14" s="48"/>
      <c r="WOT14" s="48"/>
      <c r="WOU14" s="48"/>
      <c r="WOV14" s="48"/>
      <c r="WOW14" s="48"/>
      <c r="WOX14" s="48"/>
      <c r="WOY14" s="48"/>
      <c r="WOZ14" s="48"/>
      <c r="WPA14" s="48"/>
      <c r="WPB14" s="48"/>
      <c r="WPC14" s="48"/>
      <c r="WPD14" s="48"/>
      <c r="WPE14" s="48"/>
      <c r="WPF14" s="48"/>
      <c r="WPG14" s="48"/>
      <c r="WPH14" s="48"/>
      <c r="WPI14" s="48"/>
      <c r="WPJ14" s="48"/>
      <c r="WPK14" s="48"/>
      <c r="WPL14" s="48"/>
      <c r="WPM14" s="48"/>
      <c r="WPN14" s="48"/>
      <c r="WPO14" s="48"/>
      <c r="WPP14" s="48"/>
      <c r="WPQ14" s="48"/>
      <c r="WPR14" s="48"/>
      <c r="WPS14" s="48"/>
      <c r="WPT14" s="48"/>
      <c r="WPU14" s="48"/>
      <c r="WPV14" s="48"/>
      <c r="WPW14" s="48"/>
      <c r="WPX14" s="48"/>
      <c r="WPY14" s="48"/>
      <c r="WPZ14" s="48"/>
      <c r="WQA14" s="48"/>
      <c r="WQB14" s="48"/>
      <c r="WQC14" s="48"/>
      <c r="WQD14" s="48"/>
      <c r="WQE14" s="48"/>
      <c r="WQF14" s="48"/>
      <c r="WQG14" s="48"/>
      <c r="WQH14" s="48"/>
      <c r="WQI14" s="48"/>
      <c r="WQJ14" s="48"/>
      <c r="WQK14" s="48"/>
      <c r="WQL14" s="48"/>
      <c r="WQM14" s="48"/>
      <c r="WQN14" s="48"/>
      <c r="WQO14" s="48"/>
      <c r="WQP14" s="48"/>
      <c r="WQQ14" s="48"/>
      <c r="WQR14" s="48"/>
      <c r="WQS14" s="48"/>
      <c r="WQT14" s="48"/>
      <c r="WQU14" s="48"/>
      <c r="WQV14" s="48"/>
      <c r="WQW14" s="48"/>
      <c r="WQX14" s="48"/>
      <c r="WQY14" s="48"/>
      <c r="WQZ14" s="48"/>
      <c r="WRA14" s="48"/>
      <c r="WRB14" s="48"/>
      <c r="WRC14" s="48"/>
      <c r="WRD14" s="48"/>
      <c r="WRE14" s="48"/>
      <c r="WRF14" s="48"/>
      <c r="WRG14" s="48"/>
      <c r="WRH14" s="48"/>
      <c r="WRI14" s="48"/>
      <c r="WRJ14" s="48"/>
      <c r="WRK14" s="48"/>
      <c r="WRL14" s="48"/>
      <c r="WRM14" s="48"/>
      <c r="WRN14" s="48"/>
      <c r="WRO14" s="48"/>
      <c r="WRP14" s="48"/>
      <c r="WRQ14" s="48"/>
      <c r="WRR14" s="48"/>
      <c r="WRS14" s="48"/>
      <c r="WRT14" s="48"/>
      <c r="WRU14" s="48"/>
      <c r="WRV14" s="48"/>
      <c r="WRW14" s="48"/>
      <c r="WRX14" s="48"/>
      <c r="WRY14" s="48"/>
      <c r="WRZ14" s="48"/>
      <c r="WSA14" s="48"/>
      <c r="WSB14" s="48"/>
      <c r="WSC14" s="48"/>
      <c r="WSD14" s="48"/>
      <c r="WSE14" s="48"/>
      <c r="WSF14" s="48"/>
      <c r="WSG14" s="48"/>
      <c r="WSH14" s="48"/>
      <c r="WSI14" s="48"/>
      <c r="WSJ14" s="48"/>
      <c r="WSK14" s="48"/>
      <c r="WSL14" s="48"/>
      <c r="WSM14" s="48"/>
      <c r="WSN14" s="48"/>
      <c r="WSO14" s="48"/>
      <c r="WSP14" s="48"/>
      <c r="WSQ14" s="48"/>
      <c r="WSR14" s="48"/>
      <c r="WSS14" s="48"/>
      <c r="WST14" s="48"/>
      <c r="WSU14" s="48"/>
      <c r="WSV14" s="48"/>
      <c r="WSW14" s="48"/>
      <c r="WSX14" s="48"/>
      <c r="WSY14" s="48"/>
      <c r="WSZ14" s="48"/>
      <c r="WTA14" s="48"/>
      <c r="WTB14" s="48"/>
      <c r="WTC14" s="48"/>
      <c r="WTD14" s="48"/>
      <c r="WTE14" s="48"/>
      <c r="WTF14" s="48"/>
      <c r="WTG14" s="48"/>
      <c r="WTH14" s="48"/>
      <c r="WTI14" s="48"/>
      <c r="WTJ14" s="48"/>
      <c r="WTK14" s="48"/>
      <c r="WTL14" s="48"/>
      <c r="WTM14" s="48"/>
      <c r="WTN14" s="48"/>
      <c r="WTO14" s="48"/>
      <c r="WTP14" s="48"/>
      <c r="WTQ14" s="48"/>
      <c r="WTR14" s="48"/>
      <c r="WTS14" s="48"/>
      <c r="WTT14" s="48"/>
      <c r="WTU14" s="48"/>
      <c r="WTV14" s="48"/>
      <c r="WTW14" s="48"/>
      <c r="WTX14" s="48"/>
      <c r="WTY14" s="48"/>
      <c r="WTZ14" s="48"/>
      <c r="WUA14" s="48"/>
      <c r="WUB14" s="48"/>
      <c r="WUC14" s="48"/>
      <c r="WUD14" s="48"/>
      <c r="WUE14" s="48"/>
      <c r="WUF14" s="48"/>
      <c r="WUG14" s="48"/>
      <c r="WUH14" s="48"/>
      <c r="WUI14" s="48"/>
      <c r="WUJ14" s="48"/>
      <c r="WUK14" s="48"/>
      <c r="WUL14" s="48"/>
      <c r="WUM14" s="48"/>
      <c r="WUN14" s="48"/>
      <c r="WUO14" s="48"/>
      <c r="WUP14" s="48"/>
      <c r="WUQ14" s="48"/>
      <c r="WUR14" s="48"/>
      <c r="WUS14" s="48"/>
      <c r="WUT14" s="48"/>
      <c r="WUU14" s="48"/>
      <c r="WUV14" s="48"/>
      <c r="WUW14" s="48"/>
      <c r="WUX14" s="48"/>
      <c r="WUY14" s="48"/>
      <c r="WUZ14" s="48"/>
      <c r="WVA14" s="48"/>
      <c r="WVB14" s="48"/>
      <c r="WVC14" s="48"/>
      <c r="WVD14" s="48"/>
      <c r="WVE14" s="48"/>
      <c r="WVF14" s="48"/>
      <c r="WVG14" s="48"/>
      <c r="WVH14" s="48"/>
      <c r="WVI14" s="48"/>
      <c r="WVJ14" s="48"/>
      <c r="WVK14" s="48"/>
      <c r="WVL14" s="48"/>
      <c r="WVM14" s="48"/>
      <c r="WVN14" s="48"/>
      <c r="WVO14" s="48"/>
      <c r="WVP14" s="48"/>
      <c r="WVQ14" s="48"/>
      <c r="WVR14" s="48"/>
      <c r="WVS14" s="48"/>
      <c r="WVT14" s="48"/>
      <c r="WVU14" s="48"/>
      <c r="WVV14" s="48"/>
      <c r="WVW14" s="48"/>
      <c r="WVX14" s="48"/>
      <c r="WVY14" s="48"/>
      <c r="WVZ14" s="48"/>
      <c r="WWA14" s="48"/>
      <c r="WWB14" s="48"/>
      <c r="WWC14" s="48"/>
      <c r="WWD14" s="48"/>
      <c r="WWE14" s="48"/>
      <c r="WWF14" s="48"/>
      <c r="WWG14" s="48"/>
      <c r="WWH14" s="48"/>
      <c r="WWI14" s="48"/>
      <c r="WWJ14" s="48"/>
      <c r="WWK14" s="48"/>
      <c r="WWL14" s="48"/>
      <c r="WWM14" s="48"/>
      <c r="WWN14" s="48"/>
      <c r="WWO14" s="48"/>
      <c r="WWP14" s="48"/>
      <c r="WWQ14" s="48"/>
      <c r="WWR14" s="48"/>
      <c r="WWS14" s="48"/>
      <c r="WWT14" s="48"/>
      <c r="WWU14" s="48"/>
      <c r="WWV14" s="48"/>
      <c r="WWW14" s="48"/>
      <c r="WWX14" s="48"/>
      <c r="WWY14" s="48"/>
      <c r="WWZ14" s="48"/>
      <c r="WXA14" s="48"/>
      <c r="WXB14" s="48"/>
      <c r="WXC14" s="48"/>
      <c r="WXD14" s="48"/>
      <c r="WXE14" s="48"/>
      <c r="WXF14" s="48"/>
      <c r="WXG14" s="48"/>
      <c r="WXH14" s="48"/>
      <c r="WXI14" s="48"/>
      <c r="WXJ14" s="48"/>
      <c r="WXK14" s="48"/>
      <c r="WXL14" s="48"/>
      <c r="WXM14" s="48"/>
      <c r="WXN14" s="48"/>
      <c r="WXO14" s="48"/>
      <c r="WXP14" s="48"/>
      <c r="WXQ14" s="48"/>
      <c r="WXR14" s="48"/>
      <c r="WXS14" s="48"/>
      <c r="WXT14" s="48"/>
      <c r="WXU14" s="48"/>
      <c r="WXV14" s="48"/>
      <c r="WXW14" s="48"/>
      <c r="WXX14" s="48"/>
      <c r="WXY14" s="48"/>
      <c r="WXZ14" s="48"/>
      <c r="WYA14" s="48"/>
      <c r="WYB14" s="48"/>
      <c r="WYC14" s="48"/>
      <c r="WYD14" s="48"/>
      <c r="WYE14" s="48"/>
      <c r="WYF14" s="48"/>
      <c r="WYG14" s="48"/>
      <c r="WYH14" s="48"/>
      <c r="WYI14" s="48"/>
      <c r="WYJ14" s="48"/>
      <c r="WYK14" s="48"/>
      <c r="WYL14" s="48"/>
      <c r="WYM14" s="48"/>
      <c r="WYN14" s="48"/>
      <c r="WYO14" s="48"/>
      <c r="WYP14" s="48"/>
      <c r="WYQ14" s="48"/>
      <c r="WYR14" s="48"/>
      <c r="WYS14" s="48"/>
      <c r="WYT14" s="48"/>
      <c r="WYU14" s="48"/>
      <c r="WYV14" s="48"/>
      <c r="WYW14" s="48"/>
      <c r="WYX14" s="48"/>
      <c r="WYY14" s="48"/>
      <c r="WYZ14" s="48"/>
      <c r="WZA14" s="48"/>
      <c r="WZB14" s="48"/>
      <c r="WZC14" s="48"/>
      <c r="WZD14" s="48"/>
      <c r="WZE14" s="48"/>
      <c r="WZF14" s="48"/>
      <c r="WZG14" s="48"/>
      <c r="WZH14" s="48"/>
      <c r="WZI14" s="48"/>
      <c r="WZJ14" s="48"/>
      <c r="WZK14" s="48"/>
      <c r="WZL14" s="48"/>
      <c r="WZM14" s="48"/>
      <c r="WZN14" s="48"/>
      <c r="WZO14" s="48"/>
      <c r="WZP14" s="48"/>
      <c r="WZQ14" s="48"/>
      <c r="WZR14" s="48"/>
      <c r="WZS14" s="48"/>
      <c r="WZT14" s="48"/>
      <c r="WZU14" s="48"/>
      <c r="WZV14" s="48"/>
      <c r="WZW14" s="48"/>
      <c r="WZX14" s="48"/>
      <c r="WZY14" s="48"/>
      <c r="WZZ14" s="48"/>
      <c r="XAA14" s="48"/>
      <c r="XAB14" s="48"/>
      <c r="XAC14" s="48"/>
      <c r="XAD14" s="48"/>
      <c r="XAE14" s="48"/>
      <c r="XAF14" s="48"/>
      <c r="XAG14" s="48"/>
      <c r="XAH14" s="48"/>
      <c r="XAI14" s="48"/>
      <c r="XAJ14" s="48"/>
      <c r="XAK14" s="48"/>
      <c r="XAL14" s="48"/>
      <c r="XAM14" s="48"/>
      <c r="XAN14" s="48"/>
      <c r="XAO14" s="48"/>
      <c r="XAP14" s="48"/>
      <c r="XAQ14" s="48"/>
      <c r="XAR14" s="48"/>
      <c r="XAS14" s="48"/>
      <c r="XAT14" s="48"/>
      <c r="XAU14" s="48"/>
      <c r="XAV14" s="48"/>
      <c r="XAW14" s="48"/>
      <c r="XAX14" s="48"/>
      <c r="XAY14" s="48"/>
      <c r="XAZ14" s="48"/>
      <c r="XBA14" s="48"/>
      <c r="XBB14" s="48"/>
      <c r="XBC14" s="48"/>
      <c r="XBD14" s="48"/>
      <c r="XBE14" s="48"/>
      <c r="XBF14" s="48"/>
      <c r="XBG14" s="48"/>
      <c r="XBH14" s="48"/>
      <c r="XBI14" s="48"/>
      <c r="XBJ14" s="48"/>
      <c r="XBK14" s="48"/>
      <c r="XBL14" s="48"/>
      <c r="XBM14" s="48"/>
      <c r="XBN14" s="48"/>
      <c r="XBO14" s="48"/>
      <c r="XBP14" s="48"/>
      <c r="XBQ14" s="48"/>
      <c r="XBR14" s="48"/>
      <c r="XBS14" s="48"/>
      <c r="XBT14" s="48"/>
      <c r="XBU14" s="48"/>
      <c r="XBV14" s="48"/>
      <c r="XBW14" s="48"/>
      <c r="XBX14" s="48"/>
      <c r="XBY14" s="48"/>
      <c r="XBZ14" s="48"/>
      <c r="XCA14" s="48"/>
      <c r="XCB14" s="48"/>
      <c r="XCC14" s="48"/>
      <c r="XCD14" s="48"/>
      <c r="XCE14" s="48"/>
      <c r="XCF14" s="48"/>
      <c r="XCG14" s="48"/>
      <c r="XCH14" s="48"/>
      <c r="XCI14" s="48"/>
      <c r="XCJ14" s="48"/>
      <c r="XCK14" s="48"/>
      <c r="XCL14" s="48"/>
      <c r="XCM14" s="48"/>
      <c r="XCN14" s="48"/>
      <c r="XCO14" s="48"/>
      <c r="XCP14" s="48"/>
      <c r="XCQ14" s="48"/>
      <c r="XCR14" s="48"/>
      <c r="XCS14" s="48"/>
      <c r="XCT14" s="48"/>
      <c r="XCU14" s="48"/>
      <c r="XCV14" s="48"/>
      <c r="XCW14" s="48"/>
      <c r="XCX14" s="48"/>
      <c r="XCY14" s="48"/>
      <c r="XCZ14" s="48"/>
      <c r="XDA14" s="48"/>
      <c r="XDB14" s="48"/>
      <c r="XDC14" s="48"/>
      <c r="XDD14" s="48"/>
      <c r="XDE14" s="48"/>
      <c r="XDF14" s="48"/>
      <c r="XDG14" s="48"/>
      <c r="XDH14" s="48"/>
      <c r="XDI14" s="48"/>
      <c r="XDJ14" s="48"/>
      <c r="XDK14" s="48"/>
      <c r="XDL14" s="48"/>
      <c r="XDM14" s="48"/>
      <c r="XDN14" s="48"/>
      <c r="XDO14" s="48"/>
      <c r="XDP14" s="48"/>
      <c r="XDQ14" s="48"/>
      <c r="XDR14" s="48"/>
      <c r="XDS14" s="48"/>
      <c r="XDT14" s="48"/>
      <c r="XDU14" s="48"/>
      <c r="XDV14" s="48"/>
      <c r="XDW14" s="48"/>
    </row>
    <row r="15" spans="1:16351" ht="29.25" customHeight="1">
      <c r="A15" s="131" t="s">
        <v>74</v>
      </c>
      <c r="B15" s="131" t="s">
        <v>46</v>
      </c>
      <c r="C15" s="132" t="s">
        <v>75</v>
      </c>
      <c r="D15" s="133" t="str">
        <f t="shared" ca="1" si="1"/>
        <v>En cours</v>
      </c>
      <c r="E15" s="245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303">
        <f t="shared" si="2"/>
        <v>46570</v>
      </c>
      <c r="BC15"/>
      <c r="BD15"/>
      <c r="BE15"/>
      <c r="BF15"/>
      <c r="BG15"/>
      <c r="BH15"/>
      <c r="BI15"/>
      <c r="BN15" s="46" t="s">
        <v>76</v>
      </c>
      <c r="BO15" s="65" t="s">
        <v>74</v>
      </c>
      <c r="BP15" s="24" t="s">
        <v>49</v>
      </c>
      <c r="BQ15" s="24" t="s">
        <v>49</v>
      </c>
      <c r="BR15" s="14" t="s">
        <v>63</v>
      </c>
      <c r="BS15" s="11">
        <v>45110</v>
      </c>
      <c r="BT15" s="39">
        <v>46570</v>
      </c>
      <c r="BU15" s="34">
        <f t="shared" si="3"/>
        <v>45108</v>
      </c>
      <c r="BV15" s="34">
        <f t="shared" si="3"/>
        <v>46569</v>
      </c>
      <c r="BW15" s="14" t="s">
        <v>0</v>
      </c>
      <c r="BX15" s="60" t="s">
        <v>77</v>
      </c>
      <c r="BY15" s="45" t="s">
        <v>9</v>
      </c>
      <c r="BZ15" s="375" t="s">
        <v>10</v>
      </c>
      <c r="CA15" s="375"/>
      <c r="CB15" s="52"/>
      <c r="CC15" s="3">
        <f t="shared" ref="CC15:CC21" si="11">CE15-120</f>
        <v>44810</v>
      </c>
      <c r="CD15" s="3">
        <f t="shared" si="4"/>
        <v>44805</v>
      </c>
      <c r="CE15" s="3">
        <f t="shared" si="5"/>
        <v>44930</v>
      </c>
      <c r="CF15" s="3">
        <f t="shared" si="6"/>
        <v>44927</v>
      </c>
      <c r="CG15" s="3">
        <f t="shared" si="10"/>
        <v>44930</v>
      </c>
      <c r="CH15" s="3">
        <f t="shared" si="7"/>
        <v>44927</v>
      </c>
      <c r="CI15" s="3">
        <f t="shared" si="8"/>
        <v>45110</v>
      </c>
      <c r="CJ15" s="3">
        <f t="shared" si="9"/>
        <v>45108</v>
      </c>
    </row>
    <row r="16" spans="1:16351" ht="29.25" customHeight="1">
      <c r="A16" s="308" t="s">
        <v>65</v>
      </c>
      <c r="B16" s="131" t="s">
        <v>46</v>
      </c>
      <c r="C16" s="308" t="s">
        <v>75</v>
      </c>
      <c r="D16" s="133" t="str">
        <f t="shared" ca="1" si="1"/>
        <v>À venir</v>
      </c>
      <c r="E16" s="245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303">
        <f t="shared" si="2"/>
        <v>48031</v>
      </c>
      <c r="BC16"/>
      <c r="BD16"/>
      <c r="BE16"/>
      <c r="BF16"/>
      <c r="BG16"/>
      <c r="BH16"/>
      <c r="BI16"/>
      <c r="BN16" s="46" t="s">
        <v>76</v>
      </c>
      <c r="BO16" s="65" t="s">
        <v>66</v>
      </c>
      <c r="BP16" s="24" t="s">
        <v>49</v>
      </c>
      <c r="BQ16" s="24" t="s">
        <v>49</v>
      </c>
      <c r="BR16" s="14"/>
      <c r="BS16" s="11">
        <v>46571</v>
      </c>
      <c r="BT16" s="39">
        <v>48031</v>
      </c>
      <c r="BU16" s="34">
        <f t="shared" si="3"/>
        <v>46569</v>
      </c>
      <c r="BV16" s="34">
        <f t="shared" si="3"/>
        <v>48030</v>
      </c>
      <c r="BW16" s="14"/>
      <c r="BX16" s="60"/>
      <c r="BY16" s="45"/>
      <c r="BZ16" s="375"/>
      <c r="CA16" s="375"/>
      <c r="CB16" s="52"/>
      <c r="CC16" s="3">
        <f t="shared" si="11"/>
        <v>46271</v>
      </c>
      <c r="CD16" s="3">
        <f t="shared" si="4"/>
        <v>46266</v>
      </c>
      <c r="CE16" s="3">
        <f t="shared" si="5"/>
        <v>46391</v>
      </c>
      <c r="CF16" s="3">
        <f t="shared" si="6"/>
        <v>46388</v>
      </c>
      <c r="CG16" s="3">
        <f t="shared" si="10"/>
        <v>46391</v>
      </c>
      <c r="CH16" s="3">
        <f t="shared" si="7"/>
        <v>46388</v>
      </c>
      <c r="CI16" s="3">
        <f t="shared" si="8"/>
        <v>46571</v>
      </c>
      <c r="CJ16" s="3">
        <f t="shared" si="9"/>
        <v>46569</v>
      </c>
    </row>
    <row r="17" spans="1:88" ht="29.25" customHeight="1">
      <c r="A17" s="131" t="s">
        <v>78</v>
      </c>
      <c r="B17" s="131" t="s">
        <v>46</v>
      </c>
      <c r="C17" s="132" t="s">
        <v>79</v>
      </c>
      <c r="D17" s="133" t="str">
        <f t="shared" ca="1" si="1"/>
        <v>En cours</v>
      </c>
      <c r="E17" s="245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303">
        <f t="shared" si="2"/>
        <v>45998</v>
      </c>
      <c r="BC17"/>
      <c r="BD17"/>
      <c r="BE17"/>
      <c r="BF17"/>
      <c r="BG17"/>
      <c r="BH17"/>
      <c r="BI17"/>
      <c r="BN17" s="46" t="s">
        <v>78</v>
      </c>
      <c r="BO17" s="364" t="s">
        <v>78</v>
      </c>
      <c r="BP17" s="24" t="s">
        <v>49</v>
      </c>
      <c r="BQ17" s="24" t="s">
        <v>80</v>
      </c>
      <c r="BR17" s="14" t="s">
        <v>50</v>
      </c>
      <c r="BS17" s="11">
        <v>44538</v>
      </c>
      <c r="BT17" s="39">
        <v>45998</v>
      </c>
      <c r="BU17" s="34">
        <f t="shared" si="3"/>
        <v>44531</v>
      </c>
      <c r="BV17" s="34">
        <f t="shared" si="3"/>
        <v>45992</v>
      </c>
      <c r="BW17" s="14" t="s">
        <v>0</v>
      </c>
      <c r="BX17" s="60" t="s">
        <v>81</v>
      </c>
      <c r="BY17" s="45" t="s">
        <v>9</v>
      </c>
      <c r="BZ17" s="375" t="s">
        <v>10</v>
      </c>
      <c r="CA17" s="375"/>
      <c r="CB17" s="52"/>
      <c r="CC17" s="3">
        <f t="shared" si="11"/>
        <v>44238</v>
      </c>
      <c r="CD17" s="3">
        <f t="shared" si="4"/>
        <v>44228</v>
      </c>
      <c r="CE17" s="3">
        <f t="shared" si="5"/>
        <v>44358</v>
      </c>
      <c r="CF17" s="3">
        <f t="shared" si="6"/>
        <v>44348</v>
      </c>
      <c r="CG17" s="3">
        <f t="shared" si="10"/>
        <v>44358</v>
      </c>
      <c r="CH17" s="3">
        <f t="shared" si="7"/>
        <v>44348</v>
      </c>
      <c r="CI17" s="3">
        <f t="shared" si="8"/>
        <v>44538</v>
      </c>
      <c r="CJ17" s="3">
        <f t="shared" si="9"/>
        <v>44531</v>
      </c>
    </row>
    <row r="18" spans="1:88" ht="29.25" customHeight="1">
      <c r="A18" s="131" t="s">
        <v>65</v>
      </c>
      <c r="B18" s="131" t="s">
        <v>46</v>
      </c>
      <c r="C18" s="132" t="s">
        <v>79</v>
      </c>
      <c r="D18" s="133" t="str">
        <f t="shared" ca="1" si="1"/>
        <v>À venir</v>
      </c>
      <c r="E18" s="245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303">
        <f t="shared" si="2"/>
        <v>47459</v>
      </c>
      <c r="BC18"/>
      <c r="BD18"/>
      <c r="BE18"/>
      <c r="BF18"/>
      <c r="BG18"/>
      <c r="BH18"/>
      <c r="BI18"/>
      <c r="BN18" s="46" t="s">
        <v>78</v>
      </c>
      <c r="BO18" s="65" t="s">
        <v>66</v>
      </c>
      <c r="BP18" s="24" t="s">
        <v>49</v>
      </c>
      <c r="BQ18" s="24"/>
      <c r="BR18" s="14" t="s">
        <v>50</v>
      </c>
      <c r="BS18" s="11">
        <f>BT17+1</f>
        <v>45999</v>
      </c>
      <c r="BT18" s="39">
        <v>47459</v>
      </c>
      <c r="BU18" s="34">
        <f t="shared" si="3"/>
        <v>45992</v>
      </c>
      <c r="BV18" s="34">
        <f t="shared" si="3"/>
        <v>47453</v>
      </c>
      <c r="BW18" s="14" t="s">
        <v>0</v>
      </c>
      <c r="BX18" s="60" t="s">
        <v>82</v>
      </c>
      <c r="BY18" s="45" t="s">
        <v>9</v>
      </c>
      <c r="BZ18" s="375" t="s">
        <v>10</v>
      </c>
      <c r="CA18" s="375"/>
      <c r="CB18" s="52"/>
      <c r="CC18" s="3">
        <f t="shared" si="11"/>
        <v>45699</v>
      </c>
      <c r="CD18" s="3">
        <f t="shared" si="4"/>
        <v>45689</v>
      </c>
      <c r="CE18" s="3">
        <f t="shared" si="5"/>
        <v>45819</v>
      </c>
      <c r="CF18" s="3">
        <f t="shared" si="6"/>
        <v>45809</v>
      </c>
      <c r="CG18" s="3">
        <f t="shared" si="10"/>
        <v>45819</v>
      </c>
      <c r="CH18" s="3">
        <f t="shared" si="7"/>
        <v>45809</v>
      </c>
      <c r="CI18" s="3">
        <f t="shared" si="8"/>
        <v>45999</v>
      </c>
      <c r="CJ18" s="3">
        <f t="shared" si="9"/>
        <v>45992</v>
      </c>
    </row>
    <row r="19" spans="1:88" ht="29.25" customHeight="1">
      <c r="A19" s="131" t="s">
        <v>83</v>
      </c>
      <c r="B19" s="131" t="s">
        <v>84</v>
      </c>
      <c r="C19" s="132" t="s">
        <v>85</v>
      </c>
      <c r="D19" s="133" t="str">
        <f t="shared" ca="1" si="1"/>
        <v>En cours</v>
      </c>
      <c r="E19" s="245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303">
        <f t="shared" si="2"/>
        <v>46206</v>
      </c>
      <c r="BB19"/>
      <c r="BC19"/>
      <c r="BD19"/>
      <c r="BE19"/>
      <c r="BF19"/>
      <c r="BG19"/>
      <c r="BH19"/>
      <c r="BI19"/>
      <c r="BN19" s="46" t="s">
        <v>86</v>
      </c>
      <c r="BO19" s="65" t="s">
        <v>83</v>
      </c>
      <c r="BP19" s="55" t="s">
        <v>49</v>
      </c>
      <c r="BQ19" s="24" t="s">
        <v>49</v>
      </c>
      <c r="BR19" s="14" t="s">
        <v>63</v>
      </c>
      <c r="BS19" s="11">
        <v>44744</v>
      </c>
      <c r="BT19" s="39">
        <v>46206</v>
      </c>
      <c r="BU19" s="34">
        <f t="shared" si="3"/>
        <v>44743</v>
      </c>
      <c r="BV19" s="34">
        <f t="shared" si="3"/>
        <v>46204</v>
      </c>
      <c r="BW19" s="14" t="s">
        <v>2</v>
      </c>
      <c r="BX19" s="73" t="s">
        <v>87</v>
      </c>
      <c r="BY19" s="45" t="s">
        <v>9</v>
      </c>
      <c r="BZ19" s="375" t="s">
        <v>13</v>
      </c>
      <c r="CA19" s="375"/>
      <c r="CB19" s="52"/>
      <c r="CC19" s="3">
        <f t="shared" si="11"/>
        <v>44444</v>
      </c>
      <c r="CD19" s="3">
        <f t="shared" si="4"/>
        <v>44440</v>
      </c>
      <c r="CE19" s="3">
        <f t="shared" si="5"/>
        <v>44564</v>
      </c>
      <c r="CF19" s="19">
        <f t="shared" si="6"/>
        <v>44562</v>
      </c>
      <c r="CG19" s="3">
        <f>CI19-180</f>
        <v>44564</v>
      </c>
      <c r="CH19" s="19">
        <f t="shared" si="7"/>
        <v>44562</v>
      </c>
      <c r="CI19" s="3">
        <f t="shared" si="8"/>
        <v>44744</v>
      </c>
      <c r="CJ19" s="19">
        <f t="shared" si="9"/>
        <v>44743</v>
      </c>
    </row>
    <row r="20" spans="1:88" ht="29.25" customHeight="1">
      <c r="A20" s="308" t="s">
        <v>65</v>
      </c>
      <c r="B20" s="131" t="s">
        <v>84</v>
      </c>
      <c r="C20" s="132" t="s">
        <v>85</v>
      </c>
      <c r="D20" s="133" t="str">
        <f t="shared" ca="1" si="1"/>
        <v>À venir</v>
      </c>
      <c r="E20" s="245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303">
        <f t="shared" si="2"/>
        <v>47667</v>
      </c>
      <c r="BB20"/>
      <c r="BC20"/>
      <c r="BD20"/>
      <c r="BE20"/>
      <c r="BF20"/>
      <c r="BG20"/>
      <c r="BH20"/>
      <c r="BI20"/>
      <c r="BN20" s="46" t="s">
        <v>86</v>
      </c>
      <c r="BO20" s="65" t="s">
        <v>66</v>
      </c>
      <c r="BP20" s="55" t="s">
        <v>49</v>
      </c>
      <c r="BQ20" s="24"/>
      <c r="BR20" s="14" t="s">
        <v>63</v>
      </c>
      <c r="BS20" s="11">
        <f>BT19+1</f>
        <v>46207</v>
      </c>
      <c r="BT20" s="39">
        <v>47667</v>
      </c>
      <c r="BU20" s="34">
        <f t="shared" si="3"/>
        <v>46204</v>
      </c>
      <c r="BV20" s="34">
        <f t="shared" si="3"/>
        <v>47665</v>
      </c>
      <c r="BW20" s="14" t="s">
        <v>2</v>
      </c>
      <c r="BX20" s="73" t="s">
        <v>87</v>
      </c>
      <c r="BY20" s="45" t="s">
        <v>9</v>
      </c>
      <c r="BZ20" s="375" t="s">
        <v>13</v>
      </c>
      <c r="CA20" s="375"/>
      <c r="CB20" s="52"/>
      <c r="CC20" s="3">
        <f t="shared" si="11"/>
        <v>45907</v>
      </c>
      <c r="CD20" s="3">
        <f t="shared" si="4"/>
        <v>45901</v>
      </c>
      <c r="CE20" s="3">
        <f t="shared" si="5"/>
        <v>46027</v>
      </c>
      <c r="CF20" s="3">
        <f t="shared" si="6"/>
        <v>46023</v>
      </c>
      <c r="CG20" s="3">
        <f>CI20-180</f>
        <v>46027</v>
      </c>
      <c r="CH20" s="3">
        <f t="shared" si="7"/>
        <v>46023</v>
      </c>
      <c r="CI20" s="3">
        <f t="shared" si="8"/>
        <v>46207</v>
      </c>
      <c r="CJ20" s="3">
        <f t="shared" si="9"/>
        <v>46204</v>
      </c>
    </row>
    <row r="21" spans="1:88" ht="29.25" customHeight="1">
      <c r="A21" s="131" t="s">
        <v>88</v>
      </c>
      <c r="B21" s="131" t="s">
        <v>84</v>
      </c>
      <c r="C21" s="132" t="s">
        <v>89</v>
      </c>
      <c r="D21" s="133" t="str">
        <f t="shared" ca="1" si="1"/>
        <v>En cours</v>
      </c>
      <c r="E21" s="245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303">
        <f t="shared" si="2"/>
        <v>47040</v>
      </c>
      <c r="BC21"/>
      <c r="BD21"/>
      <c r="BE21"/>
      <c r="BF21"/>
      <c r="BG21"/>
      <c r="BH21"/>
      <c r="BI21"/>
      <c r="BN21" s="46" t="s">
        <v>90</v>
      </c>
      <c r="BO21" s="65" t="s">
        <v>88</v>
      </c>
      <c r="BP21" s="55" t="s">
        <v>49</v>
      </c>
      <c r="BQ21" s="24"/>
      <c r="BR21" s="14" t="s">
        <v>50</v>
      </c>
      <c r="BS21" s="11">
        <v>45580</v>
      </c>
      <c r="BT21" s="39">
        <v>47040</v>
      </c>
      <c r="BU21" s="34">
        <f t="shared" si="3"/>
        <v>45566</v>
      </c>
      <c r="BV21" s="34">
        <v>46873</v>
      </c>
      <c r="BW21" s="14" t="s">
        <v>0</v>
      </c>
      <c r="BX21" s="60" t="s">
        <v>91</v>
      </c>
      <c r="BY21" s="45" t="s">
        <v>9</v>
      </c>
      <c r="BZ21" s="375" t="s">
        <v>10</v>
      </c>
      <c r="CA21" s="375" t="s">
        <v>11</v>
      </c>
      <c r="CB21" s="52"/>
      <c r="CC21" s="3">
        <f t="shared" si="11"/>
        <v>45360</v>
      </c>
      <c r="CD21" s="3">
        <f t="shared" si="4"/>
        <v>45352</v>
      </c>
      <c r="CE21" s="3">
        <f t="shared" si="5"/>
        <v>45480</v>
      </c>
      <c r="CF21" s="3">
        <f t="shared" si="6"/>
        <v>45474</v>
      </c>
      <c r="CG21" s="3">
        <f>CI21-100</f>
        <v>45480</v>
      </c>
      <c r="CH21" s="3">
        <f t="shared" si="7"/>
        <v>45474</v>
      </c>
      <c r="CI21" s="3">
        <f t="shared" si="8"/>
        <v>45580</v>
      </c>
      <c r="CJ21" s="3">
        <f t="shared" si="9"/>
        <v>45566</v>
      </c>
    </row>
    <row r="22" spans="1:88" ht="29.25" customHeight="1">
      <c r="A22" s="131" t="s">
        <v>92</v>
      </c>
      <c r="B22" s="131" t="s">
        <v>84</v>
      </c>
      <c r="C22" s="132" t="s">
        <v>93</v>
      </c>
      <c r="D22" s="133" t="str">
        <f t="shared" ca="1" si="1"/>
        <v>En cours</v>
      </c>
      <c r="E22" s="245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303">
        <f t="shared" si="2"/>
        <v>46194</v>
      </c>
      <c r="BN22" s="8" t="s">
        <v>90</v>
      </c>
      <c r="BO22" s="65" t="s">
        <v>92</v>
      </c>
      <c r="BP22" s="13" t="s">
        <v>94</v>
      </c>
      <c r="BQ22" s="1" t="s">
        <v>49</v>
      </c>
      <c r="BR22" s="1" t="s">
        <v>95</v>
      </c>
      <c r="BS22" s="11">
        <v>44734</v>
      </c>
      <c r="BT22" s="11">
        <v>46194</v>
      </c>
      <c r="BU22" s="2">
        <f t="shared" si="3"/>
        <v>44742</v>
      </c>
      <c r="BV22" s="2">
        <f t="shared" si="3"/>
        <v>46203</v>
      </c>
      <c r="BW22" s="1" t="s">
        <v>0</v>
      </c>
      <c r="BX22" s="49" t="s">
        <v>96</v>
      </c>
      <c r="BY22" s="45" t="s">
        <v>9</v>
      </c>
      <c r="BZ22" s="375" t="s">
        <v>10</v>
      </c>
      <c r="CA22" s="375"/>
      <c r="CB22" s="52"/>
      <c r="CC22" s="3">
        <f>CE22-60</f>
        <v>44464</v>
      </c>
      <c r="CD22" s="3">
        <f t="shared" si="4"/>
        <v>44469</v>
      </c>
      <c r="CE22" s="3">
        <f t="shared" si="5"/>
        <v>44524</v>
      </c>
      <c r="CF22" s="22">
        <f t="shared" si="6"/>
        <v>44530</v>
      </c>
      <c r="CG22" s="3">
        <f>CI22-210</f>
        <v>44524</v>
      </c>
      <c r="CH22" s="22">
        <f t="shared" si="7"/>
        <v>44530</v>
      </c>
      <c r="CI22" s="3">
        <f t="shared" si="8"/>
        <v>44734</v>
      </c>
      <c r="CJ22" s="22">
        <f t="shared" si="9"/>
        <v>44742</v>
      </c>
    </row>
    <row r="23" spans="1:88" ht="29.25" customHeight="1">
      <c r="A23" s="131" t="s">
        <v>97</v>
      </c>
      <c r="B23" s="131" t="s">
        <v>84</v>
      </c>
      <c r="C23" s="131" t="s">
        <v>98</v>
      </c>
      <c r="D23" s="133" t="str">
        <f t="shared" ca="1" si="1"/>
        <v>En cours</v>
      </c>
      <c r="E23" s="245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303">
        <f t="shared" si="2"/>
        <v>46948</v>
      </c>
      <c r="BC23"/>
      <c r="BD23"/>
      <c r="BE23"/>
      <c r="BF23"/>
      <c r="BG23"/>
      <c r="BH23"/>
      <c r="BI23"/>
      <c r="BN23" s="46" t="s">
        <v>90</v>
      </c>
      <c r="BO23" s="65" t="s">
        <v>97</v>
      </c>
      <c r="BP23" s="24" t="s">
        <v>49</v>
      </c>
      <c r="BQ23" s="24" t="s">
        <v>49</v>
      </c>
      <c r="BR23" s="14" t="s">
        <v>63</v>
      </c>
      <c r="BS23" s="11">
        <v>45488</v>
      </c>
      <c r="BT23" s="39">
        <f>BS23+1460</f>
        <v>46948</v>
      </c>
      <c r="BU23" s="34">
        <f t="shared" ref="BU23:BV56" si="12">IF(DAY(BS23)&lt;=15,DATE(YEAR(BS23),MONTH(BS23),1),EOMONTH(BS23,0))</f>
        <v>45474</v>
      </c>
      <c r="BV23" s="34">
        <f t="shared" si="12"/>
        <v>46935</v>
      </c>
      <c r="BW23" s="14" t="s">
        <v>0</v>
      </c>
      <c r="BX23" s="60" t="s">
        <v>99</v>
      </c>
      <c r="BY23" s="45" t="s">
        <v>9</v>
      </c>
      <c r="BZ23" s="375" t="s">
        <v>10</v>
      </c>
      <c r="CA23" s="375" t="s">
        <v>11</v>
      </c>
      <c r="CB23" s="52"/>
      <c r="CC23" s="3">
        <f t="shared" ref="CC23:CC27" si="13">CE23-120</f>
        <v>45258</v>
      </c>
      <c r="CD23" s="3">
        <f t="shared" si="4"/>
        <v>45260</v>
      </c>
      <c r="CE23" s="3">
        <f t="shared" si="5"/>
        <v>45378</v>
      </c>
      <c r="CF23" s="19">
        <f t="shared" si="6"/>
        <v>45382</v>
      </c>
      <c r="CG23" s="3">
        <f>CI23-110</f>
        <v>45378</v>
      </c>
      <c r="CH23" s="19">
        <f t="shared" si="7"/>
        <v>45382</v>
      </c>
      <c r="CI23" s="3">
        <f t="shared" si="8"/>
        <v>45488</v>
      </c>
      <c r="CJ23" s="19">
        <f t="shared" si="9"/>
        <v>45474</v>
      </c>
    </row>
    <row r="24" spans="1:88" ht="29.25" customHeight="1">
      <c r="A24" s="131" t="s">
        <v>100</v>
      </c>
      <c r="B24" s="131" t="s">
        <v>84</v>
      </c>
      <c r="C24" s="132" t="s">
        <v>101</v>
      </c>
      <c r="D24" s="133" t="str">
        <f t="shared" ca="1" si="1"/>
        <v>En cours</v>
      </c>
      <c r="E24" s="245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6"/>
      <c r="Q24" s="246"/>
      <c r="R24" s="246"/>
      <c r="S24" s="246"/>
      <c r="T24" s="246"/>
      <c r="U24" s="246"/>
      <c r="V24" s="246"/>
      <c r="W24" s="246"/>
      <c r="X24" s="246"/>
      <c r="Y24" s="246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6"/>
      <c r="AM24" s="246"/>
      <c r="AN24" s="246"/>
      <c r="AO24" s="246"/>
      <c r="AP24" s="246"/>
      <c r="AQ24" s="246"/>
      <c r="AR24" s="246"/>
      <c r="AS24" s="246"/>
      <c r="AT24" s="246"/>
      <c r="AU24" s="246"/>
      <c r="AV24" s="246"/>
      <c r="AW24" s="246"/>
      <c r="AX24" s="246"/>
      <c r="AY24" s="246"/>
      <c r="AZ24" s="246"/>
      <c r="BA24" s="303">
        <f t="shared" si="2"/>
        <v>46059</v>
      </c>
      <c r="BN24" s="46" t="s">
        <v>102</v>
      </c>
      <c r="BO24" s="65" t="s">
        <v>100</v>
      </c>
      <c r="BP24" s="55" t="s">
        <v>49</v>
      </c>
      <c r="BQ24" s="24" t="s">
        <v>49</v>
      </c>
      <c r="BR24" s="14" t="s">
        <v>50</v>
      </c>
      <c r="BS24" s="11">
        <v>44599</v>
      </c>
      <c r="BT24" s="39">
        <v>46059</v>
      </c>
      <c r="BU24" s="34">
        <f t="shared" si="12"/>
        <v>44593</v>
      </c>
      <c r="BV24" s="34">
        <f t="shared" si="12"/>
        <v>46054</v>
      </c>
      <c r="BW24" s="14" t="s">
        <v>0</v>
      </c>
      <c r="BX24" s="60" t="s">
        <v>103</v>
      </c>
      <c r="BY24" s="45" t="s">
        <v>9</v>
      </c>
      <c r="BZ24" s="375" t="s">
        <v>10</v>
      </c>
      <c r="CA24" s="375"/>
      <c r="CB24" s="52"/>
      <c r="CC24" s="3">
        <f t="shared" si="13"/>
        <v>44299</v>
      </c>
      <c r="CD24" s="3">
        <f t="shared" si="4"/>
        <v>44287</v>
      </c>
      <c r="CE24" s="3">
        <f t="shared" si="5"/>
        <v>44419</v>
      </c>
      <c r="CF24" s="3">
        <f t="shared" si="6"/>
        <v>44409</v>
      </c>
      <c r="CG24" s="3">
        <f t="shared" ref="CG24:CG36" si="14">CI24-180</f>
        <v>44419</v>
      </c>
      <c r="CH24" s="3">
        <f t="shared" si="7"/>
        <v>44409</v>
      </c>
      <c r="CI24" s="3">
        <f t="shared" si="8"/>
        <v>44599</v>
      </c>
      <c r="CJ24" s="3">
        <f t="shared" si="9"/>
        <v>44593</v>
      </c>
    </row>
    <row r="25" spans="1:88" ht="29.25" customHeight="1">
      <c r="A25" s="131" t="s">
        <v>65</v>
      </c>
      <c r="B25" s="131" t="s">
        <v>84</v>
      </c>
      <c r="C25" s="132" t="s">
        <v>101</v>
      </c>
      <c r="D25" s="133" t="str">
        <f t="shared" ca="1" si="1"/>
        <v>À venir</v>
      </c>
      <c r="E25" s="245"/>
      <c r="F25" s="246"/>
      <c r="G25" s="246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303">
        <f t="shared" si="2"/>
        <v>46787</v>
      </c>
      <c r="BN25" s="46" t="s">
        <v>102</v>
      </c>
      <c r="BO25" s="65" t="s">
        <v>104</v>
      </c>
      <c r="BP25" s="55" t="s">
        <v>49</v>
      </c>
      <c r="BQ25" s="24"/>
      <c r="BR25" s="14" t="s">
        <v>50</v>
      </c>
      <c r="BS25" s="11">
        <v>46058</v>
      </c>
      <c r="BT25" s="39">
        <v>46787</v>
      </c>
      <c r="BU25" s="34">
        <f t="shared" si="12"/>
        <v>46054</v>
      </c>
      <c r="BV25" s="34">
        <f t="shared" si="12"/>
        <v>46784</v>
      </c>
      <c r="BW25" s="14" t="s">
        <v>0</v>
      </c>
      <c r="BX25" s="60"/>
      <c r="BY25" s="45" t="s">
        <v>9</v>
      </c>
      <c r="BZ25" s="375" t="s">
        <v>10</v>
      </c>
      <c r="CA25" s="375"/>
      <c r="CB25" s="52"/>
      <c r="CC25" s="3">
        <f t="shared" si="13"/>
        <v>45758</v>
      </c>
      <c r="CD25" s="3">
        <f t="shared" si="4"/>
        <v>45748</v>
      </c>
      <c r="CE25" s="3">
        <f t="shared" si="5"/>
        <v>45878</v>
      </c>
      <c r="CF25" s="3">
        <f t="shared" si="6"/>
        <v>45870</v>
      </c>
      <c r="CG25" s="3">
        <f t="shared" si="14"/>
        <v>45878</v>
      </c>
      <c r="CH25" s="3">
        <f t="shared" si="7"/>
        <v>45870</v>
      </c>
      <c r="CI25" s="3">
        <f t="shared" si="8"/>
        <v>46058</v>
      </c>
      <c r="CJ25" s="3">
        <f t="shared" si="9"/>
        <v>46054</v>
      </c>
    </row>
    <row r="26" spans="1:88" ht="29.25" customHeight="1">
      <c r="A26" s="131" t="s">
        <v>105</v>
      </c>
      <c r="B26" s="131" t="s">
        <v>84</v>
      </c>
      <c r="C26" s="132" t="s">
        <v>106</v>
      </c>
      <c r="D26" s="133" t="str">
        <f t="shared" ca="1" si="1"/>
        <v>À venir</v>
      </c>
      <c r="E26" s="245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303">
        <f t="shared" si="2"/>
        <v>47451</v>
      </c>
      <c r="BN26" s="46" t="s">
        <v>107</v>
      </c>
      <c r="BO26" s="65" t="s">
        <v>105</v>
      </c>
      <c r="BP26" s="24" t="s">
        <v>49</v>
      </c>
      <c r="BQ26" s="24" t="s">
        <v>49</v>
      </c>
      <c r="BR26" s="14" t="s">
        <v>50</v>
      </c>
      <c r="BS26" s="11">
        <v>45991</v>
      </c>
      <c r="BT26" s="39">
        <f>BS26+1460</f>
        <v>47451</v>
      </c>
      <c r="BU26" s="34">
        <f t="shared" si="12"/>
        <v>45991</v>
      </c>
      <c r="BV26" s="34">
        <f t="shared" si="12"/>
        <v>47452</v>
      </c>
      <c r="BW26" s="14"/>
      <c r="BX26" s="60"/>
      <c r="BY26" s="45"/>
      <c r="BZ26" s="375"/>
      <c r="CA26" s="375"/>
      <c r="CB26" s="52"/>
      <c r="CC26" s="3">
        <f t="shared" si="13"/>
        <v>45691</v>
      </c>
      <c r="CD26" s="3">
        <f t="shared" si="4"/>
        <v>45689</v>
      </c>
      <c r="CE26" s="3">
        <f t="shared" si="5"/>
        <v>45811</v>
      </c>
      <c r="CF26" s="3">
        <f t="shared" si="6"/>
        <v>45809</v>
      </c>
      <c r="CG26" s="3">
        <f t="shared" si="14"/>
        <v>45811</v>
      </c>
      <c r="CH26" s="3">
        <f t="shared" si="7"/>
        <v>45809</v>
      </c>
      <c r="CI26" s="3">
        <f t="shared" si="8"/>
        <v>45991</v>
      </c>
      <c r="CJ26" s="3">
        <f t="shared" si="9"/>
        <v>45991</v>
      </c>
    </row>
    <row r="27" spans="1:88" ht="29.25" customHeight="1">
      <c r="A27" s="131" t="s">
        <v>108</v>
      </c>
      <c r="B27" s="131" t="s">
        <v>84</v>
      </c>
      <c r="C27" s="132" t="s">
        <v>109</v>
      </c>
      <c r="D27" s="133" t="str">
        <f t="shared" ca="1" si="1"/>
        <v>En cours</v>
      </c>
      <c r="E27" s="245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303">
        <f t="shared" si="2"/>
        <v>46186</v>
      </c>
      <c r="BN27" s="46" t="s">
        <v>108</v>
      </c>
      <c r="BO27" s="65" t="s">
        <v>108</v>
      </c>
      <c r="BP27" s="24" t="s">
        <v>49</v>
      </c>
      <c r="BQ27" s="24" t="s">
        <v>49</v>
      </c>
      <c r="BR27" s="14" t="s">
        <v>63</v>
      </c>
      <c r="BS27" s="11">
        <v>44840</v>
      </c>
      <c r="BT27" s="39">
        <v>46186</v>
      </c>
      <c r="BU27" s="34">
        <f t="shared" si="12"/>
        <v>44835</v>
      </c>
      <c r="BV27" s="34">
        <f t="shared" si="12"/>
        <v>46174</v>
      </c>
      <c r="BW27" s="14" t="s">
        <v>0</v>
      </c>
      <c r="BX27" s="60" t="s">
        <v>110</v>
      </c>
      <c r="BY27" s="45" t="s">
        <v>9</v>
      </c>
      <c r="BZ27" s="375" t="s">
        <v>15</v>
      </c>
      <c r="CA27" s="375"/>
      <c r="CB27" s="52"/>
      <c r="CC27" s="3">
        <f t="shared" si="13"/>
        <v>44540</v>
      </c>
      <c r="CD27" s="3">
        <f t="shared" si="4"/>
        <v>44531</v>
      </c>
      <c r="CE27" s="3">
        <f t="shared" si="5"/>
        <v>44660</v>
      </c>
      <c r="CF27" s="3">
        <f t="shared" si="6"/>
        <v>44652</v>
      </c>
      <c r="CG27" s="3">
        <f t="shared" si="14"/>
        <v>44660</v>
      </c>
      <c r="CH27" s="3">
        <f t="shared" si="7"/>
        <v>44652</v>
      </c>
      <c r="CI27" s="3">
        <f t="shared" si="8"/>
        <v>44840</v>
      </c>
      <c r="CJ27" s="3">
        <f t="shared" si="9"/>
        <v>44835</v>
      </c>
    </row>
    <row r="28" spans="1:88" ht="29.25" customHeight="1">
      <c r="A28" s="131" t="s">
        <v>65</v>
      </c>
      <c r="B28" s="131" t="s">
        <v>84</v>
      </c>
      <c r="C28" s="132" t="s">
        <v>109</v>
      </c>
      <c r="D28" s="133" t="str">
        <f t="shared" ca="1" si="1"/>
        <v>À venir</v>
      </c>
      <c r="E28" s="245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6"/>
      <c r="AZ28" s="246"/>
      <c r="BA28" s="303">
        <f t="shared" si="2"/>
        <v>47647</v>
      </c>
      <c r="BN28" s="46" t="s">
        <v>108</v>
      </c>
      <c r="BO28" s="65" t="s">
        <v>66</v>
      </c>
      <c r="BP28" s="24" t="s">
        <v>49</v>
      </c>
      <c r="BQ28" s="24" t="s">
        <v>49</v>
      </c>
      <c r="BR28" s="14" t="s">
        <v>63</v>
      </c>
      <c r="BS28" s="11">
        <f>BT27+1</f>
        <v>46187</v>
      </c>
      <c r="BT28" s="39">
        <v>47647</v>
      </c>
      <c r="BU28" s="34">
        <f t="shared" si="12"/>
        <v>46174</v>
      </c>
      <c r="BV28" s="34">
        <f t="shared" si="12"/>
        <v>47635</v>
      </c>
      <c r="BW28" s="14" t="s">
        <v>0</v>
      </c>
      <c r="BX28" s="60" t="s">
        <v>110</v>
      </c>
      <c r="BY28" s="45" t="s">
        <v>9</v>
      </c>
      <c r="BZ28" s="375" t="s">
        <v>15</v>
      </c>
      <c r="CA28" s="375" t="s">
        <v>11</v>
      </c>
      <c r="CB28" s="52"/>
      <c r="CC28" s="3">
        <f>CE28-150</f>
        <v>45857</v>
      </c>
      <c r="CD28" s="3">
        <f t="shared" si="4"/>
        <v>45869</v>
      </c>
      <c r="CE28" s="3">
        <f t="shared" si="5"/>
        <v>46007</v>
      </c>
      <c r="CF28" s="3">
        <f t="shared" si="6"/>
        <v>46022</v>
      </c>
      <c r="CG28" s="3">
        <f t="shared" si="14"/>
        <v>46007</v>
      </c>
      <c r="CH28" s="3">
        <f t="shared" si="7"/>
        <v>46022</v>
      </c>
      <c r="CI28" s="3">
        <f t="shared" si="8"/>
        <v>46187</v>
      </c>
      <c r="CJ28" s="3">
        <f t="shared" si="9"/>
        <v>46174</v>
      </c>
    </row>
    <row r="29" spans="1:88" ht="33.75" customHeight="1">
      <c r="A29" s="131" t="s">
        <v>111</v>
      </c>
      <c r="B29" s="131" t="s">
        <v>84</v>
      </c>
      <c r="C29" s="132" t="s">
        <v>112</v>
      </c>
      <c r="D29" s="133" t="str">
        <f t="shared" ca="1" si="1"/>
        <v>En cours</v>
      </c>
      <c r="E29" s="245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303">
        <f t="shared" si="2"/>
        <v>46821</v>
      </c>
      <c r="BN29" s="46" t="s">
        <v>111</v>
      </c>
      <c r="BO29" s="65" t="s">
        <v>111</v>
      </c>
      <c r="BP29" s="24" t="s">
        <v>49</v>
      </c>
      <c r="BQ29" s="24" t="s">
        <v>49</v>
      </c>
      <c r="BR29" s="14"/>
      <c r="BS29" s="11">
        <v>45361</v>
      </c>
      <c r="BT29" s="39">
        <v>46821</v>
      </c>
      <c r="BU29" s="34">
        <f t="shared" si="12"/>
        <v>45352</v>
      </c>
      <c r="BV29" s="34">
        <f t="shared" si="12"/>
        <v>46813</v>
      </c>
      <c r="BW29" s="14"/>
      <c r="BX29" s="60" t="s">
        <v>112</v>
      </c>
      <c r="BY29" s="45"/>
      <c r="BZ29" s="375"/>
      <c r="CA29" s="375"/>
      <c r="CB29" s="52"/>
      <c r="CC29" s="3">
        <f>CE29-150</f>
        <v>45031</v>
      </c>
      <c r="CD29" s="3">
        <f t="shared" si="4"/>
        <v>45017</v>
      </c>
      <c r="CE29" s="3">
        <f t="shared" si="5"/>
        <v>45181</v>
      </c>
      <c r="CF29" s="3">
        <f t="shared" si="6"/>
        <v>45170</v>
      </c>
      <c r="CG29" s="3">
        <f t="shared" si="14"/>
        <v>45181</v>
      </c>
      <c r="CH29" s="3">
        <f t="shared" si="7"/>
        <v>45170</v>
      </c>
      <c r="CI29" s="3">
        <f t="shared" si="8"/>
        <v>45361</v>
      </c>
      <c r="CJ29" s="3">
        <f t="shared" si="9"/>
        <v>45352</v>
      </c>
    </row>
    <row r="30" spans="1:88" ht="33.75" customHeight="1">
      <c r="A30" s="308" t="s">
        <v>113</v>
      </c>
      <c r="B30" s="131" t="s">
        <v>84</v>
      </c>
      <c r="C30" s="132" t="s">
        <v>114</v>
      </c>
      <c r="D30" s="133" t="str">
        <f t="shared" ca="1" si="1"/>
        <v>À venir</v>
      </c>
      <c r="E30" s="245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246"/>
      <c r="AP30" s="246"/>
      <c r="AQ30" s="246"/>
      <c r="AR30" s="246"/>
      <c r="AS30" s="246"/>
      <c r="AT30" s="246"/>
      <c r="AU30" s="246"/>
      <c r="AV30" s="246"/>
      <c r="AW30" s="246"/>
      <c r="AX30" s="246"/>
      <c r="AY30" s="246"/>
      <c r="AZ30" s="246"/>
      <c r="BA30" s="303">
        <f t="shared" si="2"/>
        <v>47451</v>
      </c>
      <c r="BN30" s="46" t="s">
        <v>113</v>
      </c>
      <c r="BO30" s="65" t="s">
        <v>115</v>
      </c>
      <c r="BP30" s="24" t="s">
        <v>49</v>
      </c>
      <c r="BQ30" s="24" t="s">
        <v>49</v>
      </c>
      <c r="BR30" s="14" t="s">
        <v>63</v>
      </c>
      <c r="BS30" s="11">
        <v>45991</v>
      </c>
      <c r="BT30" s="39">
        <v>47451</v>
      </c>
      <c r="BU30" s="34">
        <f t="shared" si="12"/>
        <v>45991</v>
      </c>
      <c r="BV30" s="34">
        <f t="shared" si="12"/>
        <v>47452</v>
      </c>
      <c r="BW30" s="14"/>
      <c r="BX30" s="60"/>
      <c r="BY30" s="45"/>
      <c r="BZ30" s="375"/>
      <c r="CA30" s="375"/>
      <c r="CB30" s="52"/>
      <c r="CC30" s="3">
        <f t="shared" ref="CC30:CC32" si="15">CE30-120</f>
        <v>45691</v>
      </c>
      <c r="CD30" s="3">
        <f t="shared" si="4"/>
        <v>45689</v>
      </c>
      <c r="CE30" s="3">
        <f t="shared" si="5"/>
        <v>45811</v>
      </c>
      <c r="CF30" s="3">
        <f t="shared" si="6"/>
        <v>45809</v>
      </c>
      <c r="CG30" s="3">
        <f t="shared" si="14"/>
        <v>45811</v>
      </c>
      <c r="CH30" s="3">
        <f t="shared" si="7"/>
        <v>45809</v>
      </c>
      <c r="CI30" s="3">
        <f t="shared" si="8"/>
        <v>45991</v>
      </c>
      <c r="CJ30" s="3">
        <f t="shared" si="9"/>
        <v>45991</v>
      </c>
    </row>
    <row r="31" spans="1:88" ht="39.75" customHeight="1">
      <c r="A31" s="131" t="s">
        <v>116</v>
      </c>
      <c r="B31" s="131" t="s">
        <v>117</v>
      </c>
      <c r="C31" s="132" t="s">
        <v>118</v>
      </c>
      <c r="D31" s="133" t="str">
        <f t="shared" ca="1" si="1"/>
        <v>En cours</v>
      </c>
      <c r="E31" s="245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6"/>
      <c r="AJ31" s="246"/>
      <c r="AK31" s="246"/>
      <c r="AL31" s="246"/>
      <c r="AM31" s="246"/>
      <c r="AN31" s="246"/>
      <c r="AO31" s="246"/>
      <c r="AP31" s="246"/>
      <c r="AQ31" s="246"/>
      <c r="AR31" s="246"/>
      <c r="AS31" s="246"/>
      <c r="AT31" s="246"/>
      <c r="AU31" s="246"/>
      <c r="AV31" s="246"/>
      <c r="AW31" s="246"/>
      <c r="AX31" s="246"/>
      <c r="AY31" s="246"/>
      <c r="AZ31" s="246"/>
      <c r="BA31" s="303">
        <f t="shared" si="2"/>
        <v>46356</v>
      </c>
      <c r="BN31" s="46" t="s">
        <v>119</v>
      </c>
      <c r="BO31" s="65" t="s">
        <v>116</v>
      </c>
      <c r="BP31" s="24" t="s">
        <v>49</v>
      </c>
      <c r="BQ31" s="24" t="s">
        <v>49</v>
      </c>
      <c r="BR31" s="14" t="s">
        <v>50</v>
      </c>
      <c r="BS31" s="11">
        <v>44896</v>
      </c>
      <c r="BT31" s="39">
        <v>46356</v>
      </c>
      <c r="BU31" s="11">
        <f t="shared" si="12"/>
        <v>44896</v>
      </c>
      <c r="BV31" s="11">
        <f t="shared" si="12"/>
        <v>46356</v>
      </c>
      <c r="BW31" s="14" t="s">
        <v>0</v>
      </c>
      <c r="BX31" s="60" t="s">
        <v>120</v>
      </c>
      <c r="BY31" s="45" t="s">
        <v>16</v>
      </c>
      <c r="BZ31" s="375" t="s">
        <v>10</v>
      </c>
      <c r="CA31" s="375"/>
      <c r="CB31" s="52"/>
      <c r="CC31" s="3">
        <f t="shared" si="15"/>
        <v>44596</v>
      </c>
      <c r="CD31" s="3">
        <f t="shared" si="4"/>
        <v>44593</v>
      </c>
      <c r="CE31" s="3">
        <f t="shared" si="5"/>
        <v>44716</v>
      </c>
      <c r="CF31" s="3">
        <f t="shared" si="6"/>
        <v>44713</v>
      </c>
      <c r="CG31" s="3">
        <f t="shared" si="14"/>
        <v>44716</v>
      </c>
      <c r="CH31" s="3">
        <f t="shared" si="7"/>
        <v>44713</v>
      </c>
      <c r="CI31" s="3">
        <f t="shared" si="8"/>
        <v>44896</v>
      </c>
      <c r="CJ31" s="3">
        <f t="shared" si="9"/>
        <v>44896</v>
      </c>
    </row>
    <row r="32" spans="1:88" ht="39.75" customHeight="1">
      <c r="A32" s="131" t="s">
        <v>65</v>
      </c>
      <c r="B32" s="131" t="s">
        <v>117</v>
      </c>
      <c r="C32" s="132" t="s">
        <v>118</v>
      </c>
      <c r="D32" s="133" t="str">
        <f t="shared" ca="1" si="1"/>
        <v>À venir</v>
      </c>
      <c r="E32" s="245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  <c r="AB32" s="246"/>
      <c r="AC32" s="246"/>
      <c r="AD32" s="246"/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246"/>
      <c r="AP32" s="246"/>
      <c r="AQ32" s="246"/>
      <c r="AR32" s="246"/>
      <c r="AS32" s="246"/>
      <c r="AT32" s="246"/>
      <c r="AU32" s="246"/>
      <c r="AV32" s="246"/>
      <c r="AW32" s="246"/>
      <c r="AX32" s="246"/>
      <c r="AY32" s="246"/>
      <c r="AZ32" s="246"/>
      <c r="BA32" s="303">
        <f t="shared" si="2"/>
        <v>47817</v>
      </c>
      <c r="BN32" s="46" t="s">
        <v>119</v>
      </c>
      <c r="BO32" s="65" t="s">
        <v>66</v>
      </c>
      <c r="BP32" s="24" t="s">
        <v>49</v>
      </c>
      <c r="BQ32" s="24" t="s">
        <v>49</v>
      </c>
      <c r="BR32" s="14"/>
      <c r="BS32" s="11">
        <f>BT31+1</f>
        <v>46357</v>
      </c>
      <c r="BT32" s="39">
        <f>BS32+1460</f>
        <v>47817</v>
      </c>
      <c r="BU32" s="11">
        <f t="shared" si="12"/>
        <v>46357</v>
      </c>
      <c r="BV32" s="11">
        <f t="shared" si="12"/>
        <v>47817</v>
      </c>
      <c r="BW32" s="14"/>
      <c r="BX32" s="60"/>
      <c r="BY32" s="45"/>
      <c r="BZ32" s="375"/>
      <c r="CA32" s="375"/>
      <c r="CB32" s="52"/>
      <c r="CC32" s="3">
        <f t="shared" si="15"/>
        <v>46057</v>
      </c>
      <c r="CD32" s="3">
        <f t="shared" si="4"/>
        <v>46054</v>
      </c>
      <c r="CE32" s="3">
        <f t="shared" si="5"/>
        <v>46177</v>
      </c>
      <c r="CF32" s="3">
        <f t="shared" si="6"/>
        <v>46174</v>
      </c>
      <c r="CG32" s="3">
        <f t="shared" si="14"/>
        <v>46177</v>
      </c>
      <c r="CH32" s="3">
        <f t="shared" si="7"/>
        <v>46174</v>
      </c>
      <c r="CI32" s="3">
        <f t="shared" si="8"/>
        <v>46357</v>
      </c>
      <c r="CJ32" s="3">
        <f t="shared" si="9"/>
        <v>46357</v>
      </c>
    </row>
    <row r="33" spans="1:88" ht="39.75" customHeight="1">
      <c r="A33" s="131" t="s">
        <v>121</v>
      </c>
      <c r="B33" s="131" t="s">
        <v>117</v>
      </c>
      <c r="C33" s="132" t="s">
        <v>118</v>
      </c>
      <c r="D33" s="133" t="str">
        <f t="shared" ca="1" si="1"/>
        <v>En cours</v>
      </c>
      <c r="E33" s="245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  <c r="AB33" s="246"/>
      <c r="AC33" s="246"/>
      <c r="AD33" s="246"/>
      <c r="AE33" s="246"/>
      <c r="AF33" s="246"/>
      <c r="AG33" s="246"/>
      <c r="AH33" s="246"/>
      <c r="AI33" s="246"/>
      <c r="AJ33" s="246"/>
      <c r="AK33" s="246"/>
      <c r="AL33" s="246"/>
      <c r="AM33" s="246"/>
      <c r="AN33" s="246"/>
      <c r="AO33" s="246"/>
      <c r="AP33" s="246"/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303">
        <f t="shared" si="2"/>
        <v>46649</v>
      </c>
      <c r="BN33" s="46" t="s">
        <v>119</v>
      </c>
      <c r="BO33" s="65" t="s">
        <v>121</v>
      </c>
      <c r="BP33" s="24" t="s">
        <v>49</v>
      </c>
      <c r="BQ33" s="24" t="s">
        <v>49</v>
      </c>
      <c r="BR33" s="14" t="s">
        <v>50</v>
      </c>
      <c r="BS33" s="11">
        <v>45406</v>
      </c>
      <c r="BT33" s="39">
        <v>46649</v>
      </c>
      <c r="BU33" s="11">
        <f t="shared" si="12"/>
        <v>45412</v>
      </c>
      <c r="BV33" s="11">
        <f t="shared" si="12"/>
        <v>46660</v>
      </c>
      <c r="BW33" s="14"/>
      <c r="BX33" s="60" t="s">
        <v>122</v>
      </c>
      <c r="BY33" s="45"/>
      <c r="BZ33" s="375"/>
      <c r="CA33" s="375"/>
      <c r="CB33" s="52"/>
      <c r="CC33" s="3">
        <f>CE33-150</f>
        <v>45076</v>
      </c>
      <c r="CD33" s="3">
        <f t="shared" si="4"/>
        <v>45077</v>
      </c>
      <c r="CE33" s="3">
        <f t="shared" si="5"/>
        <v>45226</v>
      </c>
      <c r="CF33" s="3">
        <f t="shared" si="6"/>
        <v>45230</v>
      </c>
      <c r="CG33" s="3">
        <f t="shared" si="14"/>
        <v>45226</v>
      </c>
      <c r="CH33" s="3">
        <f t="shared" si="7"/>
        <v>45230</v>
      </c>
      <c r="CI33" s="3">
        <f t="shared" si="8"/>
        <v>45406</v>
      </c>
      <c r="CJ33" s="3">
        <f t="shared" si="9"/>
        <v>45412</v>
      </c>
    </row>
    <row r="34" spans="1:88" ht="39.75" customHeight="1">
      <c r="A34" s="131" t="s">
        <v>65</v>
      </c>
      <c r="B34" s="131" t="s">
        <v>117</v>
      </c>
      <c r="C34" s="132" t="s">
        <v>118</v>
      </c>
      <c r="D34" s="133" t="str">
        <f t="shared" ca="1" si="1"/>
        <v>À venir</v>
      </c>
      <c r="E34" s="245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46"/>
      <c r="AZ34" s="246"/>
      <c r="BA34" s="303">
        <f t="shared" si="2"/>
        <v>48110</v>
      </c>
      <c r="BN34" s="46" t="s">
        <v>119</v>
      </c>
      <c r="BO34" s="65" t="s">
        <v>66</v>
      </c>
      <c r="BP34" s="24" t="s">
        <v>49</v>
      </c>
      <c r="BQ34" s="24" t="s">
        <v>49</v>
      </c>
      <c r="BR34" s="14"/>
      <c r="BS34" s="11">
        <f>BT33+1</f>
        <v>46650</v>
      </c>
      <c r="BT34" s="39">
        <f>BS34+1460</f>
        <v>48110</v>
      </c>
      <c r="BU34" s="11">
        <f t="shared" si="12"/>
        <v>46660</v>
      </c>
      <c r="BV34" s="11">
        <f t="shared" si="12"/>
        <v>48121</v>
      </c>
      <c r="BW34" s="14"/>
      <c r="BX34" s="60"/>
      <c r="BY34" s="45"/>
      <c r="BZ34" s="375"/>
      <c r="CA34" s="375"/>
      <c r="CB34" s="52"/>
      <c r="CC34" s="3">
        <f>CE34-150</f>
        <v>46320</v>
      </c>
      <c r="CD34" s="3">
        <f t="shared" si="4"/>
        <v>46326</v>
      </c>
      <c r="CE34" s="3">
        <f t="shared" si="5"/>
        <v>46470</v>
      </c>
      <c r="CF34" s="3">
        <f t="shared" si="6"/>
        <v>46477</v>
      </c>
      <c r="CG34" s="3">
        <f t="shared" si="14"/>
        <v>46470</v>
      </c>
      <c r="CH34" s="3">
        <f t="shared" si="7"/>
        <v>46477</v>
      </c>
      <c r="CI34" s="3">
        <f t="shared" si="8"/>
        <v>46650</v>
      </c>
      <c r="CJ34" s="3">
        <f t="shared" si="9"/>
        <v>46660</v>
      </c>
    </row>
    <row r="35" spans="1:88" ht="39.75" customHeight="1">
      <c r="A35" s="131" t="s">
        <v>123</v>
      </c>
      <c r="B35" s="131" t="s">
        <v>117</v>
      </c>
      <c r="C35" s="132" t="s">
        <v>124</v>
      </c>
      <c r="D35" s="133" t="str">
        <f t="shared" ca="1" si="1"/>
        <v>En cours</v>
      </c>
      <c r="E35" s="245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246"/>
      <c r="W35" s="246"/>
      <c r="X35" s="246"/>
      <c r="Y35" s="246"/>
      <c r="Z35" s="246"/>
      <c r="AA35" s="246"/>
      <c r="AB35" s="246"/>
      <c r="AC35" s="246"/>
      <c r="AD35" s="246"/>
      <c r="AE35" s="246"/>
      <c r="AF35" s="246"/>
      <c r="AG35" s="246"/>
      <c r="AH35" s="246"/>
      <c r="AI35" s="246"/>
      <c r="AJ35" s="246"/>
      <c r="AK35" s="246"/>
      <c r="AL35" s="246"/>
      <c r="AM35" s="246"/>
      <c r="AN35" s="246"/>
      <c r="AO35" s="246"/>
      <c r="AP35" s="246"/>
      <c r="AQ35" s="246"/>
      <c r="AR35" s="246"/>
      <c r="AS35" s="246"/>
      <c r="AT35" s="246"/>
      <c r="AU35" s="246"/>
      <c r="AV35" s="246"/>
      <c r="AW35" s="246"/>
      <c r="AX35" s="246"/>
      <c r="AY35" s="246"/>
      <c r="AZ35" s="246"/>
      <c r="BA35" s="303">
        <f t="shared" si="2"/>
        <v>46311</v>
      </c>
      <c r="BN35" s="46" t="s">
        <v>123</v>
      </c>
      <c r="BO35" s="65" t="s">
        <v>123</v>
      </c>
      <c r="BP35" s="24" t="s">
        <v>49</v>
      </c>
      <c r="BQ35" s="24" t="s">
        <v>49</v>
      </c>
      <c r="BR35" s="14" t="s">
        <v>63</v>
      </c>
      <c r="BS35" s="11">
        <v>44952</v>
      </c>
      <c r="BT35" s="39">
        <v>46311</v>
      </c>
      <c r="BU35" s="34">
        <f t="shared" si="12"/>
        <v>44957</v>
      </c>
      <c r="BV35" s="34">
        <f t="shared" si="12"/>
        <v>46326</v>
      </c>
      <c r="BW35" s="14" t="s">
        <v>0</v>
      </c>
      <c r="BX35" s="74" t="s">
        <v>125</v>
      </c>
      <c r="BY35" s="45" t="s">
        <v>16</v>
      </c>
      <c r="BZ35" s="375" t="s">
        <v>10</v>
      </c>
      <c r="CA35" s="375"/>
      <c r="CB35" s="52"/>
      <c r="CC35" s="3">
        <f>CE35-120</f>
        <v>44652</v>
      </c>
      <c r="CD35" s="3">
        <f t="shared" si="4"/>
        <v>44652</v>
      </c>
      <c r="CE35" s="3">
        <f t="shared" si="5"/>
        <v>44772</v>
      </c>
      <c r="CF35" s="3">
        <f t="shared" si="6"/>
        <v>44773</v>
      </c>
      <c r="CG35" s="3">
        <f t="shared" si="14"/>
        <v>44772</v>
      </c>
      <c r="CH35" s="3">
        <f t="shared" si="7"/>
        <v>44773</v>
      </c>
      <c r="CI35" s="3">
        <f t="shared" si="8"/>
        <v>44952</v>
      </c>
      <c r="CJ35" s="3">
        <f t="shared" si="9"/>
        <v>44957</v>
      </c>
    </row>
    <row r="36" spans="1:88" ht="39.75" customHeight="1">
      <c r="A36" s="131" t="s">
        <v>65</v>
      </c>
      <c r="B36" s="131" t="s">
        <v>117</v>
      </c>
      <c r="C36" s="132" t="s">
        <v>124</v>
      </c>
      <c r="D36" s="133" t="str">
        <f t="shared" ca="1" si="1"/>
        <v>À venir</v>
      </c>
      <c r="E36" s="245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246"/>
      <c r="AJ36" s="246"/>
      <c r="AK36" s="246"/>
      <c r="AL36" s="246"/>
      <c r="AM36" s="246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246"/>
      <c r="AY36" s="246"/>
      <c r="AZ36" s="246"/>
      <c r="BA36" s="303">
        <f t="shared" si="2"/>
        <v>47772</v>
      </c>
      <c r="BN36" s="46" t="s">
        <v>123</v>
      </c>
      <c r="BO36" s="65" t="s">
        <v>66</v>
      </c>
      <c r="BP36" s="24" t="s">
        <v>49</v>
      </c>
      <c r="BQ36" s="24" t="s">
        <v>49</v>
      </c>
      <c r="BR36" s="14"/>
      <c r="BS36" s="11">
        <f>BT35+1</f>
        <v>46312</v>
      </c>
      <c r="BT36" s="39">
        <f>BS36+1460</f>
        <v>47772</v>
      </c>
      <c r="BU36" s="34">
        <f t="shared" si="12"/>
        <v>46326</v>
      </c>
      <c r="BV36" s="34">
        <f t="shared" si="12"/>
        <v>47787</v>
      </c>
      <c r="BW36" s="14"/>
      <c r="BX36" s="74"/>
      <c r="BY36" s="45"/>
      <c r="BZ36" s="375"/>
      <c r="CA36" s="375"/>
      <c r="CB36" s="52"/>
      <c r="CC36" s="3">
        <f>CE36-120</f>
        <v>46012</v>
      </c>
      <c r="CD36" s="3">
        <f t="shared" si="4"/>
        <v>46022</v>
      </c>
      <c r="CE36" s="3">
        <f t="shared" si="5"/>
        <v>46132</v>
      </c>
      <c r="CF36" s="3">
        <f t="shared" si="6"/>
        <v>46142</v>
      </c>
      <c r="CG36" s="3">
        <f t="shared" si="14"/>
        <v>46132</v>
      </c>
      <c r="CH36" s="3">
        <f t="shared" si="7"/>
        <v>46142</v>
      </c>
      <c r="CI36" s="3">
        <f t="shared" si="8"/>
        <v>46312</v>
      </c>
      <c r="CJ36" s="3">
        <f t="shared" si="9"/>
        <v>46326</v>
      </c>
    </row>
    <row r="37" spans="1:88" ht="39.75" customHeight="1">
      <c r="A37" s="131" t="s">
        <v>126</v>
      </c>
      <c r="B37" s="131" t="s">
        <v>117</v>
      </c>
      <c r="C37" s="132" t="s">
        <v>124</v>
      </c>
      <c r="D37" s="133" t="str">
        <f t="shared" ca="1" si="1"/>
        <v>En cours</v>
      </c>
      <c r="E37" s="245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  <c r="AB37" s="246"/>
      <c r="AC37" s="246"/>
      <c r="AD37" s="246"/>
      <c r="AE37" s="246"/>
      <c r="AF37" s="246"/>
      <c r="AG37" s="246"/>
      <c r="AH37" s="246"/>
      <c r="AI37" s="246"/>
      <c r="AJ37" s="246"/>
      <c r="AK37" s="246"/>
      <c r="AL37" s="246"/>
      <c r="AM37" s="246"/>
      <c r="AN37" s="246"/>
      <c r="AO37" s="246"/>
      <c r="AP37" s="246"/>
      <c r="AQ37" s="246"/>
      <c r="AR37" s="246"/>
      <c r="AS37" s="246"/>
      <c r="AT37" s="246"/>
      <c r="AU37" s="246"/>
      <c r="AV37" s="246"/>
      <c r="AW37" s="246"/>
      <c r="AX37" s="246"/>
      <c r="AY37" s="246"/>
      <c r="AZ37" s="246"/>
      <c r="BA37" s="303">
        <f t="shared" si="2"/>
        <v>46311</v>
      </c>
      <c r="BN37" s="46" t="s">
        <v>123</v>
      </c>
      <c r="BO37" s="65" t="s">
        <v>126</v>
      </c>
      <c r="BP37" s="24" t="s">
        <v>49</v>
      </c>
      <c r="BQ37" s="24"/>
      <c r="BR37" s="14" t="s">
        <v>63</v>
      </c>
      <c r="BS37" s="11">
        <v>45124</v>
      </c>
      <c r="BT37" s="39">
        <v>46311</v>
      </c>
      <c r="BU37" s="34">
        <f t="shared" si="12"/>
        <v>45138</v>
      </c>
      <c r="BV37" s="34">
        <f t="shared" si="12"/>
        <v>46326</v>
      </c>
      <c r="BW37" s="14" t="s">
        <v>0</v>
      </c>
      <c r="BX37" s="74" t="s">
        <v>125</v>
      </c>
      <c r="BY37" s="45" t="s">
        <v>16</v>
      </c>
      <c r="BZ37" s="375" t="s">
        <v>10</v>
      </c>
      <c r="CA37" s="375"/>
      <c r="CB37" s="52"/>
      <c r="CC37" s="3">
        <f>CE37-150</f>
        <v>44734</v>
      </c>
      <c r="CD37" s="3">
        <f t="shared" si="4"/>
        <v>44742</v>
      </c>
      <c r="CE37" s="3">
        <f t="shared" si="5"/>
        <v>44884</v>
      </c>
      <c r="CF37" s="3">
        <f t="shared" si="6"/>
        <v>44895</v>
      </c>
      <c r="CG37" s="3">
        <f>CI37-240</f>
        <v>44884</v>
      </c>
      <c r="CH37" s="3">
        <f t="shared" si="7"/>
        <v>44895</v>
      </c>
      <c r="CI37" s="3">
        <f t="shared" si="8"/>
        <v>45124</v>
      </c>
      <c r="CJ37" s="3">
        <f t="shared" si="9"/>
        <v>45138</v>
      </c>
    </row>
    <row r="38" spans="1:88" ht="39.75" customHeight="1">
      <c r="A38" s="131" t="s">
        <v>65</v>
      </c>
      <c r="B38" s="131" t="s">
        <v>117</v>
      </c>
      <c r="C38" s="132" t="s">
        <v>124</v>
      </c>
      <c r="D38" s="133" t="str">
        <f t="shared" ca="1" si="1"/>
        <v>À venir</v>
      </c>
      <c r="E38" s="245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  <c r="AC38" s="246"/>
      <c r="AD38" s="246"/>
      <c r="AE38" s="246"/>
      <c r="AF38" s="246"/>
      <c r="AG38" s="246"/>
      <c r="AH38" s="246"/>
      <c r="AI38" s="246"/>
      <c r="AJ38" s="246"/>
      <c r="AK38" s="246"/>
      <c r="AL38" s="246"/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246"/>
      <c r="AY38" s="246"/>
      <c r="AZ38" s="246"/>
      <c r="BA38" s="303">
        <f t="shared" si="2"/>
        <v>47772</v>
      </c>
      <c r="BN38" s="46" t="s">
        <v>123</v>
      </c>
      <c r="BO38" s="65" t="s">
        <v>66</v>
      </c>
      <c r="BP38" s="24"/>
      <c r="BQ38" s="24"/>
      <c r="BR38" s="14"/>
      <c r="BS38" s="11">
        <f>BT37+1</f>
        <v>46312</v>
      </c>
      <c r="BT38" s="39">
        <f>BS38+1460</f>
        <v>47772</v>
      </c>
      <c r="BU38" s="34">
        <f t="shared" si="12"/>
        <v>46326</v>
      </c>
      <c r="BV38" s="34">
        <f t="shared" si="12"/>
        <v>47787</v>
      </c>
      <c r="BW38" s="14"/>
      <c r="BX38" s="74"/>
      <c r="BY38" s="45"/>
      <c r="BZ38" s="375"/>
      <c r="CA38" s="375"/>
      <c r="CB38" s="52"/>
      <c r="CC38" s="3">
        <f>CE38-150</f>
        <v>45922</v>
      </c>
      <c r="CD38" s="3">
        <f t="shared" si="4"/>
        <v>45930</v>
      </c>
      <c r="CE38" s="3">
        <f t="shared" si="5"/>
        <v>46072</v>
      </c>
      <c r="CF38" s="3">
        <f t="shared" si="6"/>
        <v>46081</v>
      </c>
      <c r="CG38" s="3">
        <f>CI38-240</f>
        <v>46072</v>
      </c>
      <c r="CH38" s="3">
        <f t="shared" si="7"/>
        <v>46081</v>
      </c>
      <c r="CI38" s="3">
        <f t="shared" si="8"/>
        <v>46312</v>
      </c>
      <c r="CJ38" s="3">
        <f t="shared" si="9"/>
        <v>46326</v>
      </c>
    </row>
    <row r="39" spans="1:88" ht="43" customHeight="1">
      <c r="A39" s="131" t="s">
        <v>127</v>
      </c>
      <c r="B39" s="131" t="s">
        <v>117</v>
      </c>
      <c r="C39" s="132" t="s">
        <v>128</v>
      </c>
      <c r="D39" s="133" t="str">
        <f ca="1">IF(BT39&lt;TODAY(),"Terminé",(IF(BS39&gt;=TODAY(),"À venir","En cours")))</f>
        <v>En cours</v>
      </c>
      <c r="E39" s="245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246"/>
      <c r="AK39" s="246"/>
      <c r="AL39" s="246"/>
      <c r="AM39" s="246"/>
      <c r="AN39" s="246"/>
      <c r="AO39" s="246"/>
      <c r="AP39" s="246"/>
      <c r="AQ39" s="246"/>
      <c r="AR39" s="246"/>
      <c r="AS39" s="246"/>
      <c r="AT39" s="246"/>
      <c r="AU39" s="246"/>
      <c r="AV39" s="246"/>
      <c r="AW39" s="246"/>
      <c r="AX39" s="246"/>
      <c r="AY39" s="246"/>
      <c r="AZ39" s="246"/>
      <c r="BA39" s="303">
        <f>BT39</f>
        <v>47145</v>
      </c>
      <c r="BB39"/>
      <c r="BN39" s="65" t="s">
        <v>127</v>
      </c>
      <c r="BO39" s="65" t="s">
        <v>127</v>
      </c>
      <c r="BP39" s="24"/>
      <c r="BQ39" s="24"/>
      <c r="BR39" s="14"/>
      <c r="BS39" s="11">
        <v>45703</v>
      </c>
      <c r="BT39" s="39">
        <v>47145</v>
      </c>
      <c r="BU39" s="34">
        <f>IF(DAY(BS39)&lt;=15,DATE(YEAR(BS39),MONTH(BS39),1),EOMONTH(BS39,0))</f>
        <v>45689</v>
      </c>
      <c r="BV39" s="34">
        <f>IF(DAY(BT39)&lt;=15,DATE(YEAR(BT39),MONTH(BT39),1),EOMONTH(BT39,0))</f>
        <v>47149</v>
      </c>
      <c r="BW39" s="14"/>
      <c r="BX39" s="60"/>
      <c r="BY39" s="45"/>
      <c r="BZ39" s="375"/>
      <c r="CA39" s="375"/>
      <c r="CB39" s="52"/>
      <c r="CC39" s="2">
        <f t="shared" ref="CC39:CC47" si="16">CE39-120</f>
        <v>45473</v>
      </c>
      <c r="CD39" s="2">
        <f>IF(DAY(CC39)&lt;=15,DATE(YEAR(CC39),MONTH(CC39),1),EOMONTH(CC39,0))</f>
        <v>45473</v>
      </c>
      <c r="CE39" s="2">
        <f>CG39</f>
        <v>45593</v>
      </c>
      <c r="CF39" s="2">
        <f>IF(DAY(CE39)&lt;=15,DATE(YEAR(CE39),MONTH(CE39),1),EOMONTH(CE39,0))</f>
        <v>45596</v>
      </c>
      <c r="CG39" s="2">
        <f>CI39-110</f>
        <v>45593</v>
      </c>
      <c r="CH39" s="2">
        <f>IF(DAY(CG39)&lt;=15,DATE(YEAR(CG39),MONTH(CG39),1),EOMONTH(CG39,0))</f>
        <v>45596</v>
      </c>
      <c r="CI39" s="2">
        <f>BS39</f>
        <v>45703</v>
      </c>
      <c r="CJ39" s="2">
        <f>IF(DAY(CI39)&lt;=15,DATE(YEAR(CI39),MONTH(CI39),1),EOMONTH(CI39,0))</f>
        <v>45689</v>
      </c>
    </row>
    <row r="40" spans="1:88" ht="39.75" customHeight="1">
      <c r="A40" s="131" t="s">
        <v>129</v>
      </c>
      <c r="B40" s="131" t="s">
        <v>130</v>
      </c>
      <c r="C40" s="132" t="s">
        <v>131</v>
      </c>
      <c r="D40" s="133" t="str">
        <f t="shared" ca="1" si="1"/>
        <v>En cours</v>
      </c>
      <c r="E40" s="245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246"/>
      <c r="AG40" s="246"/>
      <c r="AH40" s="246"/>
      <c r="AI40" s="246"/>
      <c r="AJ40" s="246"/>
      <c r="AK40" s="246"/>
      <c r="AL40" s="246"/>
      <c r="AM40" s="246"/>
      <c r="AN40" s="246"/>
      <c r="AO40" s="246"/>
      <c r="AP40" s="246"/>
      <c r="AQ40" s="246"/>
      <c r="AR40" s="246"/>
      <c r="AS40" s="246"/>
      <c r="AT40" s="246"/>
      <c r="AU40" s="246"/>
      <c r="AV40" s="246"/>
      <c r="AW40" s="246"/>
      <c r="AX40" s="246"/>
      <c r="AY40" s="246"/>
      <c r="AZ40" s="246"/>
      <c r="BA40" s="303">
        <f t="shared" ref="BA40:BA41" si="17">BT40</f>
        <v>46446</v>
      </c>
      <c r="BB40"/>
      <c r="BN40" s="46" t="s">
        <v>132</v>
      </c>
      <c r="BO40" s="65" t="s">
        <v>129</v>
      </c>
      <c r="BP40" s="24" t="s">
        <v>49</v>
      </c>
      <c r="BQ40" s="24" t="s">
        <v>49</v>
      </c>
      <c r="BR40" s="14" t="s">
        <v>50</v>
      </c>
      <c r="BS40" s="11">
        <v>45015</v>
      </c>
      <c r="BT40" s="39">
        <v>46446</v>
      </c>
      <c r="BU40" s="34">
        <f t="shared" si="12"/>
        <v>45016</v>
      </c>
      <c r="BV40" s="34">
        <f t="shared" si="12"/>
        <v>46446</v>
      </c>
      <c r="BW40" s="14" t="s">
        <v>0</v>
      </c>
      <c r="BX40" s="76" t="s">
        <v>133</v>
      </c>
      <c r="BY40" s="45" t="s">
        <v>9</v>
      </c>
      <c r="BZ40" s="375" t="s">
        <v>15</v>
      </c>
      <c r="CA40" s="375"/>
      <c r="CB40" s="52"/>
      <c r="CC40" s="3">
        <f t="shared" si="16"/>
        <v>44715</v>
      </c>
      <c r="CD40" s="3">
        <f t="shared" si="4"/>
        <v>44713</v>
      </c>
      <c r="CE40" s="3">
        <f t="shared" si="5"/>
        <v>44835</v>
      </c>
      <c r="CF40" s="3">
        <f t="shared" si="6"/>
        <v>44835</v>
      </c>
      <c r="CG40" s="3">
        <f>CI40-180</f>
        <v>44835</v>
      </c>
      <c r="CH40" s="3">
        <f t="shared" si="7"/>
        <v>44835</v>
      </c>
      <c r="CI40" s="3">
        <f t="shared" si="8"/>
        <v>45015</v>
      </c>
      <c r="CJ40" s="3">
        <f t="shared" si="9"/>
        <v>45016</v>
      </c>
    </row>
    <row r="41" spans="1:88" ht="39.75" customHeight="1">
      <c r="A41" s="131" t="s">
        <v>65</v>
      </c>
      <c r="B41" s="131" t="s">
        <v>130</v>
      </c>
      <c r="C41" s="132" t="s">
        <v>131</v>
      </c>
      <c r="D41" s="133" t="str">
        <f t="shared" ca="1" si="1"/>
        <v>À venir</v>
      </c>
      <c r="E41" s="245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46"/>
      <c r="AH41" s="246"/>
      <c r="AI41" s="246"/>
      <c r="AJ41" s="246"/>
      <c r="AK41" s="246"/>
      <c r="AL41" s="246"/>
      <c r="AM41" s="246"/>
      <c r="AN41" s="246"/>
      <c r="AO41" s="246"/>
      <c r="AP41" s="246"/>
      <c r="AQ41" s="246"/>
      <c r="AR41" s="246"/>
      <c r="AS41" s="246"/>
      <c r="AT41" s="246"/>
      <c r="AU41" s="246"/>
      <c r="AV41" s="246"/>
      <c r="AW41" s="246"/>
      <c r="AX41" s="246"/>
      <c r="AY41" s="246"/>
      <c r="AZ41" s="246"/>
      <c r="BA41" s="303">
        <f t="shared" si="17"/>
        <v>47907</v>
      </c>
      <c r="BB41"/>
      <c r="BN41" s="46" t="s">
        <v>132</v>
      </c>
      <c r="BO41" s="65" t="s">
        <v>66</v>
      </c>
      <c r="BP41" s="24" t="s">
        <v>49</v>
      </c>
      <c r="BQ41" s="24" t="s">
        <v>49</v>
      </c>
      <c r="BR41" s="14"/>
      <c r="BS41" s="11">
        <f>BT40+1</f>
        <v>46447</v>
      </c>
      <c r="BT41" s="39">
        <f>BS41+1460</f>
        <v>47907</v>
      </c>
      <c r="BU41" s="34">
        <f t="shared" si="12"/>
        <v>46447</v>
      </c>
      <c r="BV41" s="34">
        <f t="shared" si="12"/>
        <v>47907</v>
      </c>
      <c r="BW41" s="14"/>
      <c r="BX41" s="76"/>
      <c r="BY41" s="45"/>
      <c r="BZ41" s="375"/>
      <c r="CA41" s="375"/>
      <c r="CB41" s="52"/>
      <c r="CC41" s="3">
        <f t="shared" si="16"/>
        <v>46147</v>
      </c>
      <c r="CD41" s="3">
        <f t="shared" si="4"/>
        <v>46143</v>
      </c>
      <c r="CE41" s="3">
        <f t="shared" si="5"/>
        <v>46267</v>
      </c>
      <c r="CF41" s="3">
        <f t="shared" si="6"/>
        <v>46266</v>
      </c>
      <c r="CG41" s="3">
        <f>CI41-180</f>
        <v>46267</v>
      </c>
      <c r="CH41" s="3">
        <f t="shared" si="7"/>
        <v>46266</v>
      </c>
      <c r="CI41" s="3">
        <f t="shared" si="8"/>
        <v>46447</v>
      </c>
      <c r="CJ41" s="3">
        <f t="shared" si="9"/>
        <v>46447</v>
      </c>
    </row>
    <row r="42" spans="1:88" ht="34.5" customHeight="1">
      <c r="A42" s="131" t="s">
        <v>134</v>
      </c>
      <c r="B42" s="131" t="s">
        <v>130</v>
      </c>
      <c r="C42" s="132" t="s">
        <v>135</v>
      </c>
      <c r="D42" s="133" t="str">
        <f t="shared" ca="1" si="1"/>
        <v>En cours</v>
      </c>
      <c r="E42" s="245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46"/>
      <c r="AH42" s="246"/>
      <c r="AI42" s="246"/>
      <c r="AJ42" s="246"/>
      <c r="AK42" s="246"/>
      <c r="AL42" s="246"/>
      <c r="AM42" s="246"/>
      <c r="AN42" s="246"/>
      <c r="AO42" s="246"/>
      <c r="AP42" s="246"/>
      <c r="AQ42" s="246"/>
      <c r="AR42" s="246"/>
      <c r="AS42" s="246"/>
      <c r="AT42" s="246"/>
      <c r="AU42" s="246"/>
      <c r="AV42" s="246"/>
      <c r="AW42" s="246"/>
      <c r="AX42" s="246"/>
      <c r="AY42" s="246"/>
      <c r="AZ42" s="246"/>
      <c r="BA42" s="303">
        <f t="shared" si="2"/>
        <v>47118</v>
      </c>
      <c r="BN42" s="46" t="s">
        <v>136</v>
      </c>
      <c r="BO42" s="65" t="s">
        <v>134</v>
      </c>
      <c r="BP42" s="24" t="s">
        <v>49</v>
      </c>
      <c r="BQ42" s="24" t="s">
        <v>49</v>
      </c>
      <c r="BR42" s="14" t="s">
        <v>50</v>
      </c>
      <c r="BS42" s="11">
        <v>45658</v>
      </c>
      <c r="BT42" s="39">
        <f>BS42+1460</f>
        <v>47118</v>
      </c>
      <c r="BU42" s="34">
        <f t="shared" si="12"/>
        <v>45658</v>
      </c>
      <c r="BV42" s="34">
        <f t="shared" si="12"/>
        <v>47118</v>
      </c>
      <c r="BW42" s="14" t="s">
        <v>0</v>
      </c>
      <c r="BX42" s="60" t="s">
        <v>137</v>
      </c>
      <c r="BY42" s="45" t="s">
        <v>9</v>
      </c>
      <c r="BZ42" s="375" t="s">
        <v>10</v>
      </c>
      <c r="CA42" s="375"/>
      <c r="CB42" s="52"/>
      <c r="CC42" s="3">
        <f t="shared" si="16"/>
        <v>45418</v>
      </c>
      <c r="CD42" s="3">
        <f t="shared" si="4"/>
        <v>45413</v>
      </c>
      <c r="CE42" s="3">
        <f t="shared" si="5"/>
        <v>45538</v>
      </c>
      <c r="CF42" s="3">
        <f t="shared" si="6"/>
        <v>45536</v>
      </c>
      <c r="CG42" s="3">
        <f>CI42-120</f>
        <v>45538</v>
      </c>
      <c r="CH42" s="3">
        <f t="shared" si="7"/>
        <v>45536</v>
      </c>
      <c r="CI42" s="3">
        <f t="shared" si="8"/>
        <v>45658</v>
      </c>
      <c r="CJ42" s="3">
        <f t="shared" si="9"/>
        <v>45658</v>
      </c>
    </row>
    <row r="43" spans="1:88" ht="30" customHeight="1">
      <c r="A43" s="131" t="s">
        <v>138</v>
      </c>
      <c r="B43" s="131" t="s">
        <v>139</v>
      </c>
      <c r="C43" s="132" t="s">
        <v>140</v>
      </c>
      <c r="D43" s="133" t="str">
        <f t="shared" ca="1" si="1"/>
        <v>En cours</v>
      </c>
      <c r="E43" s="245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46"/>
      <c r="AH43" s="246"/>
      <c r="AI43" s="246"/>
      <c r="AJ43" s="246"/>
      <c r="AK43" s="246"/>
      <c r="AL43" s="246"/>
      <c r="AM43" s="246"/>
      <c r="AN43" s="246"/>
      <c r="AO43" s="246"/>
      <c r="AP43" s="246"/>
      <c r="AQ43" s="246"/>
      <c r="AR43" s="246"/>
      <c r="AS43" s="246"/>
      <c r="AT43" s="246"/>
      <c r="AU43" s="246"/>
      <c r="AV43" s="246"/>
      <c r="AW43" s="246"/>
      <c r="AX43" s="246"/>
      <c r="AY43" s="246"/>
      <c r="AZ43" s="246"/>
      <c r="BA43" s="303">
        <f t="shared" si="2"/>
        <v>47361</v>
      </c>
      <c r="BB43"/>
      <c r="BN43" s="46" t="s">
        <v>141</v>
      </c>
      <c r="BO43" s="65" t="s">
        <v>138</v>
      </c>
      <c r="BP43" s="55" t="s">
        <v>49</v>
      </c>
      <c r="BQ43" s="24" t="s">
        <v>49</v>
      </c>
      <c r="BR43" s="14" t="s">
        <v>63</v>
      </c>
      <c r="BS43" s="11">
        <v>45901</v>
      </c>
      <c r="BT43" s="357">
        <v>47361</v>
      </c>
      <c r="BU43" s="34">
        <f t="shared" si="12"/>
        <v>45901</v>
      </c>
      <c r="BV43" s="34">
        <f t="shared" si="12"/>
        <v>47361</v>
      </c>
      <c r="BW43" s="14" t="s">
        <v>0</v>
      </c>
      <c r="BX43" s="60" t="s">
        <v>142</v>
      </c>
      <c r="BY43" s="45" t="s">
        <v>9</v>
      </c>
      <c r="BZ43" s="375" t="s">
        <v>10</v>
      </c>
      <c r="CA43" s="375" t="s">
        <v>11</v>
      </c>
      <c r="CB43" s="52"/>
      <c r="CC43" s="3">
        <f t="shared" si="16"/>
        <v>45601</v>
      </c>
      <c r="CD43" s="3">
        <f t="shared" si="4"/>
        <v>45597</v>
      </c>
      <c r="CE43" s="3">
        <f t="shared" si="5"/>
        <v>45721</v>
      </c>
      <c r="CF43" s="3">
        <f t="shared" si="6"/>
        <v>45717</v>
      </c>
      <c r="CG43" s="3">
        <f t="shared" ref="CG43:CG49" si="18">CI43-180</f>
        <v>45721</v>
      </c>
      <c r="CH43" s="3">
        <f t="shared" si="7"/>
        <v>45717</v>
      </c>
      <c r="CI43" s="3">
        <f t="shared" si="8"/>
        <v>45901</v>
      </c>
      <c r="CJ43" s="3">
        <f t="shared" si="9"/>
        <v>45901</v>
      </c>
    </row>
    <row r="44" spans="1:88" ht="29.25" customHeight="1">
      <c r="A44" s="131" t="s">
        <v>143</v>
      </c>
      <c r="B44" s="131" t="s">
        <v>139</v>
      </c>
      <c r="C44" s="132" t="s">
        <v>144</v>
      </c>
      <c r="D44" s="133" t="str">
        <f t="shared" ca="1" si="1"/>
        <v>En cours</v>
      </c>
      <c r="E44" s="245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6"/>
      <c r="AI44" s="246"/>
      <c r="AJ44" s="246"/>
      <c r="AK44" s="246"/>
      <c r="AL44" s="246"/>
      <c r="AM44" s="246"/>
      <c r="AN44" s="246"/>
      <c r="AO44" s="246"/>
      <c r="AP44" s="246"/>
      <c r="AQ44" s="246"/>
      <c r="AR44" s="246"/>
      <c r="AS44" s="246"/>
      <c r="AT44" s="246"/>
      <c r="AU44" s="246"/>
      <c r="AV44" s="246"/>
      <c r="AW44" s="246"/>
      <c r="AX44" s="246"/>
      <c r="AY44" s="246"/>
      <c r="AZ44" s="246"/>
      <c r="BA44" s="303">
        <f t="shared" si="2"/>
        <v>46011</v>
      </c>
      <c r="BB44"/>
      <c r="BN44" s="46" t="s">
        <v>145</v>
      </c>
      <c r="BO44" s="65" t="s">
        <v>143</v>
      </c>
      <c r="BP44" s="24" t="s">
        <v>49</v>
      </c>
      <c r="BQ44" s="24" t="s">
        <v>49</v>
      </c>
      <c r="BR44" s="14" t="s">
        <v>50</v>
      </c>
      <c r="BS44" s="11">
        <v>44551</v>
      </c>
      <c r="BT44" s="39">
        <v>46011</v>
      </c>
      <c r="BU44" s="34">
        <f t="shared" si="12"/>
        <v>44561</v>
      </c>
      <c r="BV44" s="34">
        <f t="shared" si="12"/>
        <v>46022</v>
      </c>
      <c r="BW44" s="14" t="s">
        <v>0</v>
      </c>
      <c r="BX44" s="60" t="s">
        <v>146</v>
      </c>
      <c r="BY44" s="45" t="s">
        <v>9</v>
      </c>
      <c r="BZ44" s="375" t="s">
        <v>10</v>
      </c>
      <c r="CA44" s="375"/>
      <c r="CB44" s="52"/>
      <c r="CC44" s="3">
        <f t="shared" si="16"/>
        <v>44251</v>
      </c>
      <c r="CD44" s="3">
        <f t="shared" si="4"/>
        <v>44255</v>
      </c>
      <c r="CE44" s="3">
        <f t="shared" si="5"/>
        <v>44371</v>
      </c>
      <c r="CF44" s="3">
        <f t="shared" si="6"/>
        <v>44377</v>
      </c>
      <c r="CG44" s="3">
        <f t="shared" si="18"/>
        <v>44371</v>
      </c>
      <c r="CH44" s="3">
        <f t="shared" si="7"/>
        <v>44377</v>
      </c>
      <c r="CI44" s="3">
        <f t="shared" si="8"/>
        <v>44551</v>
      </c>
      <c r="CJ44" s="3">
        <f t="shared" si="9"/>
        <v>44561</v>
      </c>
    </row>
    <row r="45" spans="1:88" ht="29.15" customHeight="1">
      <c r="A45" s="131" t="s">
        <v>147</v>
      </c>
      <c r="B45" s="131" t="s">
        <v>139</v>
      </c>
      <c r="C45" s="132" t="s">
        <v>148</v>
      </c>
      <c r="D45" s="133" t="str">
        <f t="shared" ca="1" si="1"/>
        <v>En cours</v>
      </c>
      <c r="E45" s="245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46"/>
      <c r="AH45" s="246"/>
      <c r="AI45" s="246"/>
      <c r="AJ45" s="246"/>
      <c r="AK45" s="246"/>
      <c r="AL45" s="246"/>
      <c r="AM45" s="246"/>
      <c r="AN45" s="246"/>
      <c r="AO45" s="246"/>
      <c r="AP45" s="246"/>
      <c r="AQ45" s="246"/>
      <c r="AR45" s="246"/>
      <c r="AS45" s="246"/>
      <c r="AT45" s="246"/>
      <c r="AU45" s="246"/>
      <c r="AV45" s="246"/>
      <c r="AW45" s="246"/>
      <c r="AX45" s="246"/>
      <c r="AY45" s="246"/>
      <c r="AZ45" s="246"/>
      <c r="BA45" s="303">
        <f t="shared" si="2"/>
        <v>45943</v>
      </c>
      <c r="BB45"/>
      <c r="BN45" s="46" t="s">
        <v>145</v>
      </c>
      <c r="BO45" s="65" t="s">
        <v>147</v>
      </c>
      <c r="BP45" s="55" t="s">
        <v>49</v>
      </c>
      <c r="BQ45" s="24" t="s">
        <v>49</v>
      </c>
      <c r="BR45" s="14" t="s">
        <v>63</v>
      </c>
      <c r="BS45" s="11">
        <v>44491</v>
      </c>
      <c r="BT45" s="39">
        <v>45943</v>
      </c>
      <c r="BU45" s="34">
        <f t="shared" si="12"/>
        <v>44500</v>
      </c>
      <c r="BV45" s="34">
        <f t="shared" si="12"/>
        <v>45931</v>
      </c>
      <c r="BW45" s="14" t="s">
        <v>0</v>
      </c>
      <c r="BX45" s="60" t="s">
        <v>149</v>
      </c>
      <c r="BY45" s="45" t="s">
        <v>9</v>
      </c>
      <c r="BZ45" s="375" t="s">
        <v>10</v>
      </c>
      <c r="CA45" s="375"/>
      <c r="CB45" s="52"/>
      <c r="CC45" s="3">
        <f t="shared" si="16"/>
        <v>44191</v>
      </c>
      <c r="CD45" s="3">
        <f t="shared" si="4"/>
        <v>44196</v>
      </c>
      <c r="CE45" s="3">
        <f t="shared" si="5"/>
        <v>44311</v>
      </c>
      <c r="CF45" s="3">
        <f t="shared" si="6"/>
        <v>44316</v>
      </c>
      <c r="CG45" s="3">
        <f t="shared" si="18"/>
        <v>44311</v>
      </c>
      <c r="CH45" s="3">
        <f t="shared" si="7"/>
        <v>44316</v>
      </c>
      <c r="CI45" s="3">
        <f t="shared" si="8"/>
        <v>44491</v>
      </c>
      <c r="CJ45" s="3">
        <f t="shared" si="9"/>
        <v>44500</v>
      </c>
    </row>
    <row r="46" spans="1:88" ht="36.75" customHeight="1">
      <c r="A46" s="131" t="s">
        <v>150</v>
      </c>
      <c r="B46" s="131" t="s">
        <v>139</v>
      </c>
      <c r="C46" s="132" t="s">
        <v>148</v>
      </c>
      <c r="D46" s="133" t="str">
        <f ca="1">IF(BT46&lt;TODAY(),"Terminé",(IF(BS46&gt;=TODAY(),"À venir","En cours")))</f>
        <v>En cours</v>
      </c>
      <c r="E46" s="245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  <c r="AB46" s="246"/>
      <c r="AC46" s="246"/>
      <c r="AD46" s="246"/>
      <c r="AE46" s="246"/>
      <c r="AF46" s="246"/>
      <c r="AG46" s="246"/>
      <c r="AH46" s="246"/>
      <c r="AI46" s="246"/>
      <c r="AJ46" s="246"/>
      <c r="AK46" s="246"/>
      <c r="AL46" s="246"/>
      <c r="AM46" s="246"/>
      <c r="AN46" s="246"/>
      <c r="AO46" s="246"/>
      <c r="AP46" s="246"/>
      <c r="AQ46" s="246"/>
      <c r="AR46" s="246"/>
      <c r="AS46" s="246"/>
      <c r="AT46" s="246"/>
      <c r="AU46" s="246"/>
      <c r="AV46" s="246"/>
      <c r="AW46" s="246"/>
      <c r="AX46" s="246"/>
      <c r="AY46" s="246"/>
      <c r="AZ46" s="246"/>
      <c r="BA46" s="303">
        <f>BT46</f>
        <v>45958</v>
      </c>
      <c r="BN46" s="46" t="s">
        <v>90</v>
      </c>
      <c r="BO46" s="65" t="s">
        <v>150</v>
      </c>
      <c r="BP46" s="24" t="s">
        <v>49</v>
      </c>
      <c r="BQ46" s="24" t="s">
        <v>49</v>
      </c>
      <c r="BR46" s="14" t="s">
        <v>63</v>
      </c>
      <c r="BS46" s="11">
        <v>44491</v>
      </c>
      <c r="BT46" s="39">
        <v>45958</v>
      </c>
      <c r="BU46" s="34">
        <f>IF(DAY(BS46)&lt;=15,DATE(YEAR(BS46),MONTH(BS46),1),EOMONTH(BS46,0))</f>
        <v>44500</v>
      </c>
      <c r="BV46" s="34">
        <f>IF(DAY(BT46)&lt;=15,DATE(YEAR(BT46),MONTH(BT46),1),EOMONTH(BT46,0))</f>
        <v>45961</v>
      </c>
      <c r="BW46" s="14" t="s">
        <v>0</v>
      </c>
      <c r="BX46" s="60" t="s">
        <v>151</v>
      </c>
      <c r="BY46" s="45" t="s">
        <v>9</v>
      </c>
      <c r="BZ46" s="375" t="s">
        <v>10</v>
      </c>
      <c r="CA46" s="375"/>
      <c r="CB46" s="52"/>
      <c r="CC46" s="3">
        <f t="shared" si="16"/>
        <v>44191</v>
      </c>
      <c r="CD46" s="3">
        <f>IF(DAY(CC46)&lt;=15,DATE(YEAR(CC46),MONTH(CC46),1),EOMONTH(CC46,0))</f>
        <v>44196</v>
      </c>
      <c r="CE46" s="3">
        <f>CG46</f>
        <v>44311</v>
      </c>
      <c r="CF46" s="3">
        <f>IF(DAY(CE46)&lt;=15,DATE(YEAR(CE46),MONTH(CE46),1),EOMONTH(CE46,0))</f>
        <v>44316</v>
      </c>
      <c r="CG46" s="3">
        <f>CI46-180</f>
        <v>44311</v>
      </c>
      <c r="CH46" s="3">
        <f>IF(DAY(CG46)&lt;=15,DATE(YEAR(CG46),MONTH(CG46),1),EOMONTH(CG46,0))</f>
        <v>44316</v>
      </c>
      <c r="CI46" s="3">
        <f>BS46</f>
        <v>44491</v>
      </c>
      <c r="CJ46" s="3">
        <f>IF(DAY(CI46)&lt;=15,DATE(YEAR(CI46),MONTH(CI46),1),EOMONTH(CI46,0))</f>
        <v>44500</v>
      </c>
    </row>
    <row r="47" spans="1:88" ht="29.25" customHeight="1">
      <c r="A47" s="131" t="s">
        <v>152</v>
      </c>
      <c r="B47" s="131" t="s">
        <v>139</v>
      </c>
      <c r="C47" s="132" t="s">
        <v>153</v>
      </c>
      <c r="D47" s="133" t="str">
        <f t="shared" ca="1" si="1"/>
        <v>À venir</v>
      </c>
      <c r="E47" s="245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  <c r="AC47" s="246"/>
      <c r="AD47" s="246"/>
      <c r="AE47" s="246"/>
      <c r="AF47" s="246"/>
      <c r="AG47" s="246"/>
      <c r="AH47" s="246"/>
      <c r="AI47" s="246"/>
      <c r="AJ47" s="246"/>
      <c r="AK47" s="246"/>
      <c r="AL47" s="246"/>
      <c r="AM47" s="246"/>
      <c r="AN47" s="246"/>
      <c r="AO47" s="246"/>
      <c r="AP47" s="246"/>
      <c r="AQ47" s="246"/>
      <c r="AR47" s="246"/>
      <c r="AS47" s="246"/>
      <c r="AT47" s="246"/>
      <c r="AU47" s="246"/>
      <c r="AV47" s="246"/>
      <c r="AW47" s="246"/>
      <c r="AX47" s="246"/>
      <c r="AY47" s="246"/>
      <c r="AZ47" s="246"/>
      <c r="BA47" s="303">
        <f t="shared" si="2"/>
        <v>47422</v>
      </c>
      <c r="BB47"/>
      <c r="BN47" s="46" t="s">
        <v>145</v>
      </c>
      <c r="BO47" s="65" t="s">
        <v>152</v>
      </c>
      <c r="BP47" s="55" t="s">
        <v>49</v>
      </c>
      <c r="BQ47" s="24"/>
      <c r="BR47" s="14" t="s">
        <v>50</v>
      </c>
      <c r="BS47" s="11">
        <v>45962</v>
      </c>
      <c r="BT47" s="39">
        <f>BS47+1460</f>
        <v>47422</v>
      </c>
      <c r="BU47" s="34">
        <f t="shared" si="12"/>
        <v>45962</v>
      </c>
      <c r="BV47" s="34">
        <f t="shared" si="12"/>
        <v>47422</v>
      </c>
      <c r="BW47" s="14" t="s">
        <v>0</v>
      </c>
      <c r="BX47" s="60" t="s">
        <v>146</v>
      </c>
      <c r="BY47" s="45" t="s">
        <v>9</v>
      </c>
      <c r="BZ47" s="375" t="s">
        <v>10</v>
      </c>
      <c r="CA47" s="375" t="s">
        <v>11</v>
      </c>
      <c r="CB47" s="52"/>
      <c r="CC47" s="3">
        <f t="shared" si="16"/>
        <v>45662</v>
      </c>
      <c r="CD47" s="3">
        <f t="shared" si="4"/>
        <v>45658</v>
      </c>
      <c r="CE47" s="3">
        <f t="shared" si="5"/>
        <v>45782</v>
      </c>
      <c r="CF47" s="3">
        <f t="shared" si="6"/>
        <v>45778</v>
      </c>
      <c r="CG47" s="3">
        <f t="shared" si="18"/>
        <v>45782</v>
      </c>
      <c r="CH47" s="3">
        <f t="shared" si="7"/>
        <v>45778</v>
      </c>
      <c r="CI47" s="3">
        <f t="shared" si="8"/>
        <v>45962</v>
      </c>
      <c r="CJ47" s="3">
        <f t="shared" si="9"/>
        <v>45962</v>
      </c>
    </row>
    <row r="48" spans="1:88" ht="29.25" customHeight="1">
      <c r="A48" s="131" t="s">
        <v>154</v>
      </c>
      <c r="B48" s="131" t="s">
        <v>139</v>
      </c>
      <c r="C48" s="132" t="s">
        <v>155</v>
      </c>
      <c r="D48" s="133" t="str">
        <f t="shared" ca="1" si="1"/>
        <v>En cours</v>
      </c>
      <c r="E48" s="245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  <c r="S48" s="246"/>
      <c r="T48" s="246"/>
      <c r="U48" s="246"/>
      <c r="V48" s="246"/>
      <c r="W48" s="246"/>
      <c r="X48" s="246"/>
      <c r="Y48" s="246"/>
      <c r="Z48" s="246"/>
      <c r="AA48" s="246"/>
      <c r="AB48" s="246"/>
      <c r="AC48" s="246"/>
      <c r="AD48" s="246"/>
      <c r="AE48" s="246"/>
      <c r="AF48" s="246"/>
      <c r="AG48" s="246"/>
      <c r="AH48" s="246"/>
      <c r="AI48" s="246"/>
      <c r="AJ48" s="246"/>
      <c r="AK48" s="246"/>
      <c r="AL48" s="246"/>
      <c r="AM48" s="246"/>
      <c r="AN48" s="246"/>
      <c r="AO48" s="246"/>
      <c r="AP48" s="246"/>
      <c r="AQ48" s="246"/>
      <c r="AR48" s="246"/>
      <c r="AS48" s="246"/>
      <c r="AT48" s="246"/>
      <c r="AU48" s="246"/>
      <c r="AV48" s="246"/>
      <c r="AW48" s="246"/>
      <c r="AX48" s="246"/>
      <c r="AY48" s="246"/>
      <c r="AZ48" s="246"/>
      <c r="BA48" s="303">
        <f t="shared" si="2"/>
        <v>47105</v>
      </c>
      <c r="BB48"/>
      <c r="BN48" s="46" t="s">
        <v>156</v>
      </c>
      <c r="BO48" s="65" t="s">
        <v>154</v>
      </c>
      <c r="BP48" s="55" t="s">
        <v>49</v>
      </c>
      <c r="BQ48" s="24"/>
      <c r="BR48" s="14"/>
      <c r="BS48" s="11">
        <v>45597</v>
      </c>
      <c r="BT48" s="39">
        <v>47105</v>
      </c>
      <c r="BU48" s="34">
        <f t="shared" si="12"/>
        <v>45597</v>
      </c>
      <c r="BV48" s="34">
        <f t="shared" si="12"/>
        <v>47118</v>
      </c>
      <c r="BW48" s="14"/>
      <c r="BX48" s="60" t="s">
        <v>157</v>
      </c>
      <c r="BY48" s="45" t="s">
        <v>9</v>
      </c>
      <c r="BZ48" s="375"/>
      <c r="CA48" s="375"/>
      <c r="CB48" s="52"/>
      <c r="CC48" s="3">
        <f>CE48-150</f>
        <v>45267</v>
      </c>
      <c r="CD48" s="3">
        <f t="shared" si="4"/>
        <v>45261</v>
      </c>
      <c r="CE48" s="3">
        <f t="shared" si="5"/>
        <v>45417</v>
      </c>
      <c r="CF48" s="3">
        <f t="shared" si="6"/>
        <v>45413</v>
      </c>
      <c r="CG48" s="3">
        <f t="shared" si="18"/>
        <v>45417</v>
      </c>
      <c r="CH48" s="3">
        <f t="shared" si="7"/>
        <v>45413</v>
      </c>
      <c r="CI48" s="3">
        <f t="shared" si="8"/>
        <v>45597</v>
      </c>
      <c r="CJ48" s="3">
        <f t="shared" si="9"/>
        <v>45597</v>
      </c>
    </row>
    <row r="49" spans="1:88" ht="29.25" customHeight="1">
      <c r="A49" s="131" t="s">
        <v>158</v>
      </c>
      <c r="B49" s="131" t="s">
        <v>139</v>
      </c>
      <c r="C49" s="132" t="s">
        <v>159</v>
      </c>
      <c r="D49" s="133" t="str">
        <f t="shared" ca="1" si="1"/>
        <v>En cours</v>
      </c>
      <c r="E49" s="245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  <c r="Z49" s="246"/>
      <c r="AA49" s="246"/>
      <c r="AB49" s="246"/>
      <c r="AC49" s="246"/>
      <c r="AD49" s="246"/>
      <c r="AE49" s="246"/>
      <c r="AF49" s="246"/>
      <c r="AG49" s="246"/>
      <c r="AH49" s="246"/>
      <c r="AI49" s="246"/>
      <c r="AJ49" s="246"/>
      <c r="AK49" s="246"/>
      <c r="AL49" s="246"/>
      <c r="AM49" s="246"/>
      <c r="AN49" s="246"/>
      <c r="AO49" s="246"/>
      <c r="AP49" s="246"/>
      <c r="AQ49" s="246"/>
      <c r="AR49" s="246"/>
      <c r="AS49" s="246"/>
      <c r="AT49" s="246"/>
      <c r="AU49" s="246"/>
      <c r="AV49" s="246"/>
      <c r="AW49" s="246"/>
      <c r="AX49" s="246"/>
      <c r="AY49" s="246"/>
      <c r="AZ49" s="246"/>
      <c r="BA49" s="303">
        <f t="shared" si="2"/>
        <v>46079</v>
      </c>
      <c r="BB49"/>
      <c r="BN49" s="46" t="s">
        <v>160</v>
      </c>
      <c r="BO49" s="65" t="s">
        <v>158</v>
      </c>
      <c r="BP49" s="24" t="s">
        <v>49</v>
      </c>
      <c r="BQ49" s="24" t="s">
        <v>49</v>
      </c>
      <c r="BR49" s="14" t="s">
        <v>63</v>
      </c>
      <c r="BS49" s="11">
        <v>44494</v>
      </c>
      <c r="BT49" s="39">
        <v>46079</v>
      </c>
      <c r="BU49" s="34">
        <f t="shared" si="12"/>
        <v>44500</v>
      </c>
      <c r="BV49" s="34">
        <f t="shared" si="12"/>
        <v>46081</v>
      </c>
      <c r="BW49" s="14" t="s">
        <v>0</v>
      </c>
      <c r="BX49" s="73" t="s">
        <v>161</v>
      </c>
      <c r="BY49" s="45" t="s">
        <v>9</v>
      </c>
      <c r="BZ49" s="375" t="s">
        <v>15</v>
      </c>
      <c r="CA49" s="375"/>
      <c r="CB49" s="52"/>
      <c r="CC49" s="3">
        <f t="shared" ref="CC49:CC61" si="19">CE49-120</f>
        <v>44194</v>
      </c>
      <c r="CD49" s="3">
        <f t="shared" si="4"/>
        <v>44196</v>
      </c>
      <c r="CE49" s="3">
        <f t="shared" si="5"/>
        <v>44314</v>
      </c>
      <c r="CF49" s="3">
        <f t="shared" si="6"/>
        <v>44316</v>
      </c>
      <c r="CG49" s="3">
        <f t="shared" si="18"/>
        <v>44314</v>
      </c>
      <c r="CH49" s="3">
        <f t="shared" si="7"/>
        <v>44316</v>
      </c>
      <c r="CI49" s="3">
        <f t="shared" si="8"/>
        <v>44494</v>
      </c>
      <c r="CJ49" s="3">
        <f t="shared" si="9"/>
        <v>44500</v>
      </c>
    </row>
    <row r="50" spans="1:88" ht="29.25" customHeight="1">
      <c r="A50" s="131" t="s">
        <v>65</v>
      </c>
      <c r="B50" s="131" t="s">
        <v>139</v>
      </c>
      <c r="C50" s="132" t="s">
        <v>159</v>
      </c>
      <c r="D50" s="133" t="str">
        <f t="shared" ca="1" si="1"/>
        <v>À venir</v>
      </c>
      <c r="E50" s="245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6"/>
      <c r="T50" s="246"/>
      <c r="U50" s="246"/>
      <c r="V50" s="246"/>
      <c r="W50" s="246"/>
      <c r="X50" s="246"/>
      <c r="Y50" s="246"/>
      <c r="Z50" s="246"/>
      <c r="AA50" s="246"/>
      <c r="AB50" s="246"/>
      <c r="AC50" s="246"/>
      <c r="AD50" s="246"/>
      <c r="AE50" s="246"/>
      <c r="AF50" s="246"/>
      <c r="AG50" s="246"/>
      <c r="AH50" s="246"/>
      <c r="AI50" s="246"/>
      <c r="AJ50" s="246"/>
      <c r="AK50" s="246"/>
      <c r="AL50" s="246"/>
      <c r="AM50" s="246"/>
      <c r="AN50" s="246"/>
      <c r="AO50" s="246"/>
      <c r="AP50" s="246"/>
      <c r="AQ50" s="246"/>
      <c r="AR50" s="246"/>
      <c r="AS50" s="246"/>
      <c r="AT50" s="246"/>
      <c r="AU50" s="246"/>
      <c r="AV50" s="246"/>
      <c r="AW50" s="246"/>
      <c r="AX50" s="246"/>
      <c r="AY50" s="246"/>
      <c r="AZ50" s="246"/>
      <c r="BA50" s="303">
        <f t="shared" si="2"/>
        <v>47540</v>
      </c>
      <c r="BB50"/>
      <c r="BN50" s="46" t="s">
        <v>160</v>
      </c>
      <c r="BO50" s="65" t="s">
        <v>66</v>
      </c>
      <c r="BP50" s="24" t="s">
        <v>49</v>
      </c>
      <c r="BQ50" s="24"/>
      <c r="BR50" s="14" t="s">
        <v>63</v>
      </c>
      <c r="BS50" s="11">
        <f>BT49+1</f>
        <v>46080</v>
      </c>
      <c r="BT50" s="39">
        <f>BS50+1460</f>
        <v>47540</v>
      </c>
      <c r="BU50" s="34">
        <f t="shared" si="12"/>
        <v>46081</v>
      </c>
      <c r="BV50" s="34">
        <f t="shared" si="12"/>
        <v>47542</v>
      </c>
      <c r="BW50" s="14" t="s">
        <v>0</v>
      </c>
      <c r="BX50" s="73" t="s">
        <v>161</v>
      </c>
      <c r="BY50" s="45" t="s">
        <v>9</v>
      </c>
      <c r="BZ50" s="375" t="s">
        <v>15</v>
      </c>
      <c r="CA50" s="375" t="s">
        <v>11</v>
      </c>
      <c r="CB50" s="52"/>
      <c r="CC50" s="3">
        <f t="shared" si="19"/>
        <v>45720</v>
      </c>
      <c r="CD50" s="3">
        <f t="shared" si="4"/>
        <v>45717</v>
      </c>
      <c r="CE50" s="3">
        <f t="shared" si="5"/>
        <v>45840</v>
      </c>
      <c r="CF50" s="3">
        <f t="shared" si="6"/>
        <v>45839</v>
      </c>
      <c r="CG50" s="3">
        <f>CI50-240</f>
        <v>45840</v>
      </c>
      <c r="CH50" s="3">
        <f t="shared" si="7"/>
        <v>45839</v>
      </c>
      <c r="CI50" s="3">
        <f t="shared" si="8"/>
        <v>46080</v>
      </c>
      <c r="CJ50" s="3">
        <f t="shared" si="9"/>
        <v>46081</v>
      </c>
    </row>
    <row r="51" spans="1:88" ht="29.25" customHeight="1">
      <c r="A51" s="131" t="s">
        <v>162</v>
      </c>
      <c r="B51" s="131" t="s">
        <v>139</v>
      </c>
      <c r="C51" s="132" t="s">
        <v>163</v>
      </c>
      <c r="D51" s="133" t="str">
        <f t="shared" ca="1" si="1"/>
        <v>En cours</v>
      </c>
      <c r="E51" s="245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362"/>
      <c r="R51" s="246"/>
      <c r="S51" s="246"/>
      <c r="T51" s="246"/>
      <c r="U51" s="246"/>
      <c r="V51" s="246"/>
      <c r="W51" s="246"/>
      <c r="X51" s="246"/>
      <c r="Y51" s="246"/>
      <c r="Z51" s="246"/>
      <c r="AA51" s="246"/>
      <c r="AB51" s="246"/>
      <c r="AC51" s="246"/>
      <c r="AD51" s="246"/>
      <c r="AE51" s="246"/>
      <c r="AF51" s="246"/>
      <c r="AG51" s="246"/>
      <c r="AH51" s="246"/>
      <c r="AI51" s="246"/>
      <c r="AJ51" s="246"/>
      <c r="AK51" s="246"/>
      <c r="AL51" s="246"/>
      <c r="AM51" s="246"/>
      <c r="AN51" s="246"/>
      <c r="AO51" s="246"/>
      <c r="AP51" s="246"/>
      <c r="AQ51" s="246"/>
      <c r="AR51" s="246"/>
      <c r="AS51" s="246"/>
      <c r="AT51" s="246"/>
      <c r="AU51" s="246"/>
      <c r="AV51" s="246"/>
      <c r="AW51" s="246"/>
      <c r="AX51" s="246"/>
      <c r="AY51" s="246"/>
      <c r="AZ51" s="246"/>
      <c r="BA51" s="303">
        <f t="shared" si="2"/>
        <v>46079</v>
      </c>
      <c r="BB51"/>
      <c r="BN51" s="46" t="s">
        <v>160</v>
      </c>
      <c r="BO51" s="65" t="s">
        <v>162</v>
      </c>
      <c r="BP51" s="24" t="s">
        <v>49</v>
      </c>
      <c r="BQ51" s="24" t="s">
        <v>49</v>
      </c>
      <c r="BR51" s="14" t="s">
        <v>50</v>
      </c>
      <c r="BS51" s="11">
        <v>44463</v>
      </c>
      <c r="BT51" s="39">
        <v>46079</v>
      </c>
      <c r="BU51" s="34">
        <f t="shared" si="12"/>
        <v>44469</v>
      </c>
      <c r="BV51" s="34">
        <f t="shared" si="12"/>
        <v>46081</v>
      </c>
      <c r="BW51" s="14" t="s">
        <v>0</v>
      </c>
      <c r="BX51" s="74" t="s">
        <v>164</v>
      </c>
      <c r="BY51" s="45" t="s">
        <v>9</v>
      </c>
      <c r="BZ51" s="375" t="s">
        <v>15</v>
      </c>
      <c r="CA51" s="375"/>
      <c r="CB51" s="52"/>
      <c r="CC51" s="3">
        <f t="shared" si="19"/>
        <v>44163</v>
      </c>
      <c r="CD51" s="3">
        <f t="shared" si="4"/>
        <v>44165</v>
      </c>
      <c r="CE51" s="3">
        <f t="shared" si="5"/>
        <v>44283</v>
      </c>
      <c r="CF51" s="3">
        <f t="shared" si="6"/>
        <v>44286</v>
      </c>
      <c r="CG51" s="3">
        <f>CI51-180</f>
        <v>44283</v>
      </c>
      <c r="CH51" s="3">
        <f t="shared" si="7"/>
        <v>44286</v>
      </c>
      <c r="CI51" s="3">
        <f t="shared" si="8"/>
        <v>44463</v>
      </c>
      <c r="CJ51" s="3">
        <f t="shared" si="9"/>
        <v>44469</v>
      </c>
    </row>
    <row r="52" spans="1:88" ht="29.25" customHeight="1">
      <c r="A52" s="131" t="s">
        <v>65</v>
      </c>
      <c r="B52" s="131" t="s">
        <v>139</v>
      </c>
      <c r="C52" s="132" t="s">
        <v>163</v>
      </c>
      <c r="D52" s="133" t="str">
        <f t="shared" ca="1" si="1"/>
        <v>À venir</v>
      </c>
      <c r="E52" s="245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6"/>
      <c r="T52" s="246"/>
      <c r="U52" s="246"/>
      <c r="V52" s="246"/>
      <c r="W52" s="246"/>
      <c r="X52" s="246"/>
      <c r="Y52" s="246"/>
      <c r="Z52" s="246"/>
      <c r="AA52" s="246"/>
      <c r="AB52" s="246"/>
      <c r="AC52" s="246"/>
      <c r="AD52" s="246"/>
      <c r="AE52" s="246"/>
      <c r="AF52" s="246"/>
      <c r="AG52" s="246"/>
      <c r="AH52" s="246"/>
      <c r="AI52" s="246"/>
      <c r="AJ52" s="246"/>
      <c r="AK52" s="246"/>
      <c r="AL52" s="246"/>
      <c r="AM52" s="246"/>
      <c r="AN52" s="246"/>
      <c r="AO52" s="246"/>
      <c r="AP52" s="246"/>
      <c r="AQ52" s="246"/>
      <c r="AR52" s="246"/>
      <c r="AS52" s="246"/>
      <c r="AT52" s="246"/>
      <c r="AU52" s="246"/>
      <c r="AV52" s="246"/>
      <c r="AW52" s="246"/>
      <c r="AX52" s="246"/>
      <c r="AY52" s="246"/>
      <c r="AZ52" s="246"/>
      <c r="BA52" s="303">
        <f t="shared" si="2"/>
        <v>47540</v>
      </c>
      <c r="BB52"/>
      <c r="BN52" s="46" t="s">
        <v>160</v>
      </c>
      <c r="BO52" s="65" t="s">
        <v>66</v>
      </c>
      <c r="BP52" s="24" t="s">
        <v>49</v>
      </c>
      <c r="BQ52" s="24"/>
      <c r="BR52" s="14" t="s">
        <v>50</v>
      </c>
      <c r="BS52" s="11">
        <f>BT51+1</f>
        <v>46080</v>
      </c>
      <c r="BT52" s="39">
        <f>BS52+1460</f>
        <v>47540</v>
      </c>
      <c r="BU52" s="34">
        <f t="shared" si="12"/>
        <v>46081</v>
      </c>
      <c r="BV52" s="34">
        <f t="shared" si="12"/>
        <v>47542</v>
      </c>
      <c r="BW52" s="14" t="s">
        <v>0</v>
      </c>
      <c r="BX52" s="60" t="s">
        <v>164</v>
      </c>
      <c r="BY52" s="45" t="s">
        <v>9</v>
      </c>
      <c r="BZ52" s="375" t="s">
        <v>15</v>
      </c>
      <c r="CA52" s="375"/>
      <c r="CB52" s="52"/>
      <c r="CC52" s="3">
        <f t="shared" si="19"/>
        <v>45720</v>
      </c>
      <c r="CD52" s="3">
        <f t="shared" si="4"/>
        <v>45717</v>
      </c>
      <c r="CE52" s="3">
        <f t="shared" si="5"/>
        <v>45840</v>
      </c>
      <c r="CF52" s="3">
        <f t="shared" si="6"/>
        <v>45839</v>
      </c>
      <c r="CG52" s="3">
        <f>CI52-240</f>
        <v>45840</v>
      </c>
      <c r="CH52" s="3">
        <f t="shared" si="7"/>
        <v>45839</v>
      </c>
      <c r="CI52" s="3">
        <f t="shared" si="8"/>
        <v>46080</v>
      </c>
      <c r="CJ52" s="3">
        <f t="shared" si="9"/>
        <v>46081</v>
      </c>
    </row>
    <row r="53" spans="1:88" ht="29.25" customHeight="1">
      <c r="A53" s="131" t="s">
        <v>165</v>
      </c>
      <c r="B53" s="131" t="s">
        <v>139</v>
      </c>
      <c r="C53" s="132" t="s">
        <v>166</v>
      </c>
      <c r="D53" s="133" t="str">
        <f ca="1">IF(BT53&lt;TODAY(),"Terminé",(IF(BS53&gt;=TODAY(),"À venir","En cours")))</f>
        <v>En cours</v>
      </c>
      <c r="E53" s="245"/>
      <c r="F53" s="246"/>
      <c r="G53" s="246"/>
      <c r="H53" s="246"/>
      <c r="I53" s="246"/>
      <c r="J53" s="246"/>
      <c r="K53" s="246"/>
      <c r="L53" s="246"/>
      <c r="M53" s="246"/>
      <c r="N53" s="246"/>
      <c r="O53" s="246"/>
      <c r="P53" s="246"/>
      <c r="Q53" s="246"/>
      <c r="R53" s="246"/>
      <c r="S53" s="246"/>
      <c r="T53" s="246"/>
      <c r="U53" s="246"/>
      <c r="V53" s="246"/>
      <c r="W53" s="246"/>
      <c r="X53" s="246"/>
      <c r="Y53" s="246"/>
      <c r="Z53" s="246"/>
      <c r="AA53" s="246"/>
      <c r="AB53" s="246"/>
      <c r="AC53" s="246"/>
      <c r="AD53" s="246"/>
      <c r="AE53" s="246"/>
      <c r="AF53" s="246"/>
      <c r="AG53" s="246"/>
      <c r="AH53" s="246"/>
      <c r="AI53" s="246"/>
      <c r="AJ53" s="246"/>
      <c r="AK53" s="246"/>
      <c r="AL53" s="246"/>
      <c r="AM53" s="246"/>
      <c r="AN53" s="246"/>
      <c r="AO53" s="246"/>
      <c r="AP53" s="246"/>
      <c r="AQ53" s="246"/>
      <c r="AR53" s="246"/>
      <c r="AS53" s="246"/>
      <c r="AT53" s="246"/>
      <c r="AU53" s="246"/>
      <c r="AV53" s="246"/>
      <c r="AW53" s="246"/>
      <c r="AX53" s="246"/>
      <c r="AY53" s="246"/>
      <c r="AZ53" s="246"/>
      <c r="BA53" s="303">
        <f>BT53</f>
        <v>45964</v>
      </c>
      <c r="BN53" s="46" t="s">
        <v>165</v>
      </c>
      <c r="BO53" s="65" t="s">
        <v>165</v>
      </c>
      <c r="BP53" s="24" t="s">
        <v>49</v>
      </c>
      <c r="BQ53" s="24" t="s">
        <v>49</v>
      </c>
      <c r="BR53" s="14" t="s">
        <v>63</v>
      </c>
      <c r="BS53" s="11">
        <v>44504</v>
      </c>
      <c r="BT53" s="39">
        <v>45964</v>
      </c>
      <c r="BU53" s="34">
        <f>IF(DAY(BS53)&lt;=15,DATE(YEAR(BS53),MONTH(BS53),1),EOMONTH(BS53,0))</f>
        <v>44501</v>
      </c>
      <c r="BV53" s="34">
        <f>IF(DAY(BT53)&lt;=15,DATE(YEAR(BT53),MONTH(BT53),1),EOMONTH(BT53,0))</f>
        <v>45962</v>
      </c>
      <c r="BW53" s="14" t="s">
        <v>2</v>
      </c>
      <c r="BX53" s="60" t="s">
        <v>167</v>
      </c>
      <c r="BY53" s="45" t="s">
        <v>9</v>
      </c>
      <c r="BZ53" s="375" t="s">
        <v>13</v>
      </c>
      <c r="CA53" s="375"/>
      <c r="CB53" s="52"/>
      <c r="CC53" s="3">
        <f>CE53-120</f>
        <v>44204</v>
      </c>
      <c r="CD53" s="3">
        <f>IF(DAY(CC53)&lt;=15,DATE(YEAR(CC53),MONTH(CC53),1),EOMONTH(CC53,0))</f>
        <v>44197</v>
      </c>
      <c r="CE53" s="3">
        <f>CG53</f>
        <v>44324</v>
      </c>
      <c r="CF53" s="3">
        <f>IF(DAY(CE53)&lt;=15,DATE(YEAR(CE53),MONTH(CE53),1),EOMONTH(CE53,0))</f>
        <v>44317</v>
      </c>
      <c r="CG53" s="3">
        <f>CI53-180</f>
        <v>44324</v>
      </c>
      <c r="CH53" s="3">
        <f>IF(DAY(CG53)&lt;=15,DATE(YEAR(CG53),MONTH(CG53),1),EOMONTH(CG53,0))</f>
        <v>44317</v>
      </c>
      <c r="CI53" s="3">
        <f>BS53</f>
        <v>44504</v>
      </c>
      <c r="CJ53" s="3">
        <f>IF(DAY(CI53)&lt;=15,DATE(YEAR(CI53),MONTH(CI53),1),EOMONTH(CI53,0))</f>
        <v>44501</v>
      </c>
    </row>
    <row r="54" spans="1:88" ht="43.5" customHeight="1">
      <c r="A54" s="131" t="s">
        <v>168</v>
      </c>
      <c r="B54" s="131" t="s">
        <v>139</v>
      </c>
      <c r="C54" s="132" t="s">
        <v>169</v>
      </c>
      <c r="D54" s="133" t="str">
        <f t="shared" ca="1" si="1"/>
        <v>En cours</v>
      </c>
      <c r="E54" s="245"/>
      <c r="F54" s="246"/>
      <c r="G54" s="246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  <c r="AB54" s="246"/>
      <c r="AC54" s="246"/>
      <c r="AD54" s="246"/>
      <c r="AE54" s="246"/>
      <c r="AF54" s="246"/>
      <c r="AG54" s="246"/>
      <c r="AH54" s="246"/>
      <c r="AI54" s="246"/>
      <c r="AJ54" s="246"/>
      <c r="AK54" s="246"/>
      <c r="AL54" s="246"/>
      <c r="AM54" s="246"/>
      <c r="AN54" s="246"/>
      <c r="AO54" s="246"/>
      <c r="AP54" s="246"/>
      <c r="AQ54" s="246"/>
      <c r="AR54" s="246"/>
      <c r="AS54" s="246"/>
      <c r="AT54" s="246"/>
      <c r="AU54" s="246"/>
      <c r="AV54" s="246"/>
      <c r="AW54" s="246"/>
      <c r="AX54" s="246"/>
      <c r="AY54" s="246"/>
      <c r="AZ54" s="246"/>
      <c r="BA54" s="303">
        <f t="shared" si="2"/>
        <v>46357</v>
      </c>
      <c r="BN54" s="46" t="s">
        <v>170</v>
      </c>
      <c r="BO54" s="65" t="s">
        <v>168</v>
      </c>
      <c r="BP54" s="24" t="s">
        <v>49</v>
      </c>
      <c r="BQ54" s="24" t="s">
        <v>49</v>
      </c>
      <c r="BR54" s="14" t="s">
        <v>63</v>
      </c>
      <c r="BS54" s="11">
        <v>44900</v>
      </c>
      <c r="BT54" s="39">
        <v>46357</v>
      </c>
      <c r="BU54" s="34">
        <f t="shared" si="12"/>
        <v>44896</v>
      </c>
      <c r="BV54" s="34">
        <f t="shared" si="12"/>
        <v>46357</v>
      </c>
      <c r="BW54" s="14" t="s">
        <v>4</v>
      </c>
      <c r="BX54" s="74" t="s">
        <v>171</v>
      </c>
      <c r="BY54" s="45" t="s">
        <v>9</v>
      </c>
      <c r="BZ54" s="375" t="s">
        <v>13</v>
      </c>
      <c r="CA54" s="375"/>
      <c r="CB54" s="52"/>
      <c r="CC54" s="3">
        <f t="shared" si="19"/>
        <v>44600</v>
      </c>
      <c r="CD54" s="3">
        <f t="shared" si="4"/>
        <v>44593</v>
      </c>
      <c r="CE54" s="3">
        <f t="shared" si="5"/>
        <v>44720</v>
      </c>
      <c r="CF54" s="3">
        <f t="shared" si="6"/>
        <v>44713</v>
      </c>
      <c r="CG54" s="3">
        <f>CI54-180</f>
        <v>44720</v>
      </c>
      <c r="CH54" s="3">
        <f t="shared" si="7"/>
        <v>44713</v>
      </c>
      <c r="CI54" s="3">
        <f t="shared" si="8"/>
        <v>44900</v>
      </c>
      <c r="CJ54" s="3">
        <f t="shared" si="9"/>
        <v>44896</v>
      </c>
    </row>
    <row r="55" spans="1:88" ht="42.75" customHeight="1">
      <c r="A55" s="131" t="s">
        <v>65</v>
      </c>
      <c r="B55" s="131" t="s">
        <v>139</v>
      </c>
      <c r="C55" s="132" t="s">
        <v>169</v>
      </c>
      <c r="D55" s="133" t="str">
        <f t="shared" ca="1" si="1"/>
        <v>À venir</v>
      </c>
      <c r="E55" s="245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246"/>
      <c r="AG55" s="246"/>
      <c r="AH55" s="246"/>
      <c r="AI55" s="246"/>
      <c r="AJ55" s="246"/>
      <c r="AK55" s="246"/>
      <c r="AL55" s="246"/>
      <c r="AM55" s="246"/>
      <c r="AN55" s="246"/>
      <c r="AO55" s="246"/>
      <c r="AP55" s="246"/>
      <c r="AQ55" s="246"/>
      <c r="AR55" s="246"/>
      <c r="AS55" s="246"/>
      <c r="AT55" s="246"/>
      <c r="AU55" s="246"/>
      <c r="AV55" s="246"/>
      <c r="AW55" s="246"/>
      <c r="AX55" s="246"/>
      <c r="AY55" s="246"/>
      <c r="AZ55" s="246"/>
      <c r="BA55" s="303">
        <f t="shared" si="2"/>
        <v>47802</v>
      </c>
      <c r="BN55" s="46" t="s">
        <v>170</v>
      </c>
      <c r="BO55" s="65" t="s">
        <v>66</v>
      </c>
      <c r="BP55" s="55" t="s">
        <v>49</v>
      </c>
      <c r="BQ55" s="24"/>
      <c r="BR55" s="14" t="s">
        <v>63</v>
      </c>
      <c r="BS55" s="11">
        <f>BT54+1</f>
        <v>46358</v>
      </c>
      <c r="BT55" s="39">
        <v>47802</v>
      </c>
      <c r="BU55" s="34">
        <f t="shared" si="12"/>
        <v>46357</v>
      </c>
      <c r="BV55" s="34">
        <f t="shared" si="12"/>
        <v>47788</v>
      </c>
      <c r="BW55" s="14" t="s">
        <v>4</v>
      </c>
      <c r="BX55" s="74" t="s">
        <v>171</v>
      </c>
      <c r="BY55" s="45" t="s">
        <v>9</v>
      </c>
      <c r="BZ55" s="375" t="s">
        <v>13</v>
      </c>
      <c r="CA55" s="375" t="s">
        <v>11</v>
      </c>
      <c r="CB55" s="52"/>
      <c r="CC55" s="3">
        <f t="shared" si="19"/>
        <v>46058</v>
      </c>
      <c r="CD55" s="3">
        <f t="shared" si="4"/>
        <v>46054</v>
      </c>
      <c r="CE55" s="3">
        <f t="shared" si="5"/>
        <v>46178</v>
      </c>
      <c r="CF55" s="19">
        <f t="shared" si="6"/>
        <v>46174</v>
      </c>
      <c r="CG55" s="3">
        <f>CI55-180</f>
        <v>46178</v>
      </c>
      <c r="CH55" s="19">
        <f t="shared" si="7"/>
        <v>46174</v>
      </c>
      <c r="CI55" s="3">
        <f t="shared" si="8"/>
        <v>46358</v>
      </c>
      <c r="CJ55" s="19">
        <f t="shared" si="9"/>
        <v>46357</v>
      </c>
    </row>
    <row r="56" spans="1:88" ht="36.75" customHeight="1">
      <c r="A56" s="131" t="s">
        <v>172</v>
      </c>
      <c r="B56" s="131" t="s">
        <v>139</v>
      </c>
      <c r="C56" s="132" t="s">
        <v>173</v>
      </c>
      <c r="D56" s="133" t="str">
        <f t="shared" ca="1" si="1"/>
        <v>En cours</v>
      </c>
      <c r="E56" s="245"/>
      <c r="F56" s="246"/>
      <c r="G56" s="246"/>
      <c r="H56" s="246"/>
      <c r="I56" s="246"/>
      <c r="J56" s="246"/>
      <c r="K56" s="246"/>
      <c r="L56" s="246"/>
      <c r="M56" s="246"/>
      <c r="N56" s="246"/>
      <c r="O56" s="246"/>
      <c r="P56" s="246"/>
      <c r="Q56" s="246"/>
      <c r="R56" s="246"/>
      <c r="S56" s="246"/>
      <c r="T56" s="246"/>
      <c r="U56" s="246"/>
      <c r="V56" s="246"/>
      <c r="W56" s="246"/>
      <c r="X56" s="246"/>
      <c r="Y56" s="246"/>
      <c r="Z56" s="246"/>
      <c r="AA56" s="246"/>
      <c r="AB56" s="246"/>
      <c r="AC56" s="246"/>
      <c r="AD56" s="246"/>
      <c r="AE56" s="246"/>
      <c r="AF56" s="246"/>
      <c r="AG56" s="246"/>
      <c r="AH56" s="246"/>
      <c r="AI56" s="246"/>
      <c r="AJ56" s="246"/>
      <c r="AK56" s="246"/>
      <c r="AL56" s="246"/>
      <c r="AM56" s="246"/>
      <c r="AN56" s="246"/>
      <c r="AO56" s="246"/>
      <c r="AP56" s="246"/>
      <c r="AQ56" s="246"/>
      <c r="AR56" s="246"/>
      <c r="AS56" s="246"/>
      <c r="AT56" s="246"/>
      <c r="AU56" s="246"/>
      <c r="AV56" s="246"/>
      <c r="AW56" s="246"/>
      <c r="AX56" s="246"/>
      <c r="AY56" s="246"/>
      <c r="AZ56" s="246"/>
      <c r="BA56" s="303">
        <f t="shared" si="2"/>
        <v>46760</v>
      </c>
      <c r="BN56" s="46" t="s">
        <v>174</v>
      </c>
      <c r="BO56" s="65" t="s">
        <v>172</v>
      </c>
      <c r="BP56" s="24" t="s">
        <v>49</v>
      </c>
      <c r="BQ56" s="24" t="s">
        <v>49</v>
      </c>
      <c r="BR56" s="14" t="s">
        <v>50</v>
      </c>
      <c r="BS56" s="11">
        <v>45300</v>
      </c>
      <c r="BT56" s="39">
        <f>BS56+1460</f>
        <v>46760</v>
      </c>
      <c r="BU56" s="34">
        <f t="shared" si="12"/>
        <v>45292</v>
      </c>
      <c r="BV56" s="34">
        <f t="shared" si="12"/>
        <v>46753</v>
      </c>
      <c r="BW56" s="14" t="s">
        <v>0</v>
      </c>
      <c r="BX56" s="60" t="s">
        <v>175</v>
      </c>
      <c r="BY56" s="45" t="s">
        <v>9</v>
      </c>
      <c r="BZ56" s="375" t="s">
        <v>10</v>
      </c>
      <c r="CA56" s="375"/>
      <c r="CB56" s="52"/>
      <c r="CC56" s="3">
        <f t="shared" si="19"/>
        <v>44950</v>
      </c>
      <c r="CD56" s="3">
        <f t="shared" si="4"/>
        <v>44957</v>
      </c>
      <c r="CE56" s="3">
        <f t="shared" si="5"/>
        <v>45070</v>
      </c>
      <c r="CF56" s="3">
        <f t="shared" si="6"/>
        <v>45077</v>
      </c>
      <c r="CG56" s="3">
        <f>CI56-230</f>
        <v>45070</v>
      </c>
      <c r="CH56" s="3">
        <f t="shared" si="7"/>
        <v>45077</v>
      </c>
      <c r="CI56" s="3">
        <f t="shared" si="8"/>
        <v>45300</v>
      </c>
      <c r="CJ56" s="3">
        <f t="shared" si="9"/>
        <v>45292</v>
      </c>
    </row>
    <row r="57" spans="1:88" ht="45" customHeight="1">
      <c r="A57" s="131" t="s">
        <v>176</v>
      </c>
      <c r="B57" s="131" t="s">
        <v>139</v>
      </c>
      <c r="C57" s="132" t="s">
        <v>177</v>
      </c>
      <c r="D57" s="133" t="str">
        <f t="shared" ca="1" si="1"/>
        <v>En cours</v>
      </c>
      <c r="E57" s="245"/>
      <c r="F57" s="246"/>
      <c r="G57" s="246"/>
      <c r="H57" s="246"/>
      <c r="I57" s="246"/>
      <c r="J57" s="246"/>
      <c r="K57" s="246"/>
      <c r="L57" s="246"/>
      <c r="M57" s="246"/>
      <c r="N57" s="246"/>
      <c r="O57" s="246"/>
      <c r="P57" s="246"/>
      <c r="Q57" s="246"/>
      <c r="R57" s="246"/>
      <c r="S57" s="246"/>
      <c r="T57" s="246"/>
      <c r="U57" s="246"/>
      <c r="V57" s="246"/>
      <c r="W57" s="246"/>
      <c r="X57" s="246"/>
      <c r="Y57" s="246"/>
      <c r="Z57" s="246"/>
      <c r="AA57" s="246"/>
      <c r="AB57" s="246"/>
      <c r="AC57" s="246"/>
      <c r="AD57" s="246"/>
      <c r="AE57" s="246"/>
      <c r="AF57" s="246"/>
      <c r="AG57" s="246"/>
      <c r="AH57" s="246"/>
      <c r="AI57" s="246"/>
      <c r="AJ57" s="246"/>
      <c r="AK57" s="246"/>
      <c r="AL57" s="246"/>
      <c r="AM57" s="246"/>
      <c r="AN57" s="246"/>
      <c r="AO57" s="246"/>
      <c r="AP57" s="246"/>
      <c r="AQ57" s="246"/>
      <c r="AR57" s="246"/>
      <c r="AS57" s="246"/>
      <c r="AT57" s="246"/>
      <c r="AU57" s="246"/>
      <c r="AV57" s="246"/>
      <c r="AW57" s="246"/>
      <c r="AX57" s="246"/>
      <c r="AY57" s="246"/>
      <c r="AZ57" s="246"/>
      <c r="BA57" s="303">
        <f t="shared" si="2"/>
        <v>46811</v>
      </c>
      <c r="BN57" s="46" t="s">
        <v>174</v>
      </c>
      <c r="BO57" s="65" t="s">
        <v>176</v>
      </c>
      <c r="BP57" s="24" t="s">
        <v>49</v>
      </c>
      <c r="BQ57" s="24" t="s">
        <v>49</v>
      </c>
      <c r="BR57" s="14" t="s">
        <v>50</v>
      </c>
      <c r="BS57" s="11">
        <v>45597</v>
      </c>
      <c r="BT57" s="39">
        <v>46811</v>
      </c>
      <c r="BU57" s="34">
        <f t="shared" ref="BU57:BV78" si="20">IF(DAY(BS57)&lt;=15,DATE(YEAR(BS57),MONTH(BS57),1),EOMONTH(BS57,0))</f>
        <v>45597</v>
      </c>
      <c r="BV57" s="34">
        <f t="shared" si="20"/>
        <v>46812</v>
      </c>
      <c r="BW57" s="14"/>
      <c r="BX57" s="73" t="s">
        <v>178</v>
      </c>
      <c r="BY57" s="45"/>
      <c r="BZ57" s="375"/>
      <c r="CA57" s="375"/>
      <c r="CB57" s="52"/>
      <c r="CC57" s="3">
        <f t="shared" si="19"/>
        <v>45247</v>
      </c>
      <c r="CD57" s="3">
        <f t="shared" si="4"/>
        <v>45260</v>
      </c>
      <c r="CE57" s="3">
        <f t="shared" si="5"/>
        <v>45367</v>
      </c>
      <c r="CF57" s="3">
        <f t="shared" si="6"/>
        <v>45382</v>
      </c>
      <c r="CG57" s="3">
        <f>CI57-230</f>
        <v>45367</v>
      </c>
      <c r="CH57" s="3">
        <f t="shared" si="7"/>
        <v>45382</v>
      </c>
      <c r="CI57" s="3">
        <f t="shared" si="8"/>
        <v>45597</v>
      </c>
      <c r="CJ57" s="3">
        <f t="shared" si="9"/>
        <v>45597</v>
      </c>
    </row>
    <row r="58" spans="1:88" ht="36" customHeight="1">
      <c r="A58" s="131" t="s">
        <v>179</v>
      </c>
      <c r="B58" s="131" t="s">
        <v>139</v>
      </c>
      <c r="C58" s="132" t="s">
        <v>180</v>
      </c>
      <c r="D58" s="133" t="str">
        <f t="shared" ca="1" si="1"/>
        <v>En cours</v>
      </c>
      <c r="E58" s="245"/>
      <c r="F58" s="246"/>
      <c r="G58" s="246"/>
      <c r="H58" s="246"/>
      <c r="I58" s="246"/>
      <c r="J58" s="246"/>
      <c r="K58" s="246"/>
      <c r="L58" s="246"/>
      <c r="M58" s="246"/>
      <c r="N58" s="246"/>
      <c r="O58" s="246"/>
      <c r="P58" s="246"/>
      <c r="Q58" s="246"/>
      <c r="R58" s="246"/>
      <c r="S58" s="246"/>
      <c r="T58" s="246"/>
      <c r="U58" s="246"/>
      <c r="V58" s="246"/>
      <c r="W58" s="246"/>
      <c r="X58" s="246"/>
      <c r="Y58" s="246"/>
      <c r="Z58" s="246"/>
      <c r="AA58" s="246"/>
      <c r="AB58" s="246"/>
      <c r="AC58" s="246"/>
      <c r="AD58" s="246"/>
      <c r="AE58" s="246"/>
      <c r="AF58" s="246"/>
      <c r="AG58" s="246"/>
      <c r="AH58" s="246"/>
      <c r="AI58" s="246"/>
      <c r="AJ58" s="246"/>
      <c r="AK58" s="246"/>
      <c r="AL58" s="246"/>
      <c r="AM58" s="246"/>
      <c r="AN58" s="246"/>
      <c r="AO58" s="246"/>
      <c r="AP58" s="246"/>
      <c r="AQ58" s="246"/>
      <c r="AR58" s="246"/>
      <c r="AS58" s="246"/>
      <c r="AT58" s="246"/>
      <c r="AU58" s="246"/>
      <c r="AV58" s="246"/>
      <c r="AW58" s="246"/>
      <c r="AX58" s="246"/>
      <c r="AY58" s="246"/>
      <c r="AZ58" s="246"/>
      <c r="BA58" s="303">
        <f t="shared" si="2"/>
        <v>47010</v>
      </c>
      <c r="BN58" s="46" t="s">
        <v>181</v>
      </c>
      <c r="BO58" s="65" t="s">
        <v>179</v>
      </c>
      <c r="BP58" s="24" t="s">
        <v>49</v>
      </c>
      <c r="BQ58" s="24" t="s">
        <v>49</v>
      </c>
      <c r="BR58" s="14" t="s">
        <v>63</v>
      </c>
      <c r="BS58" s="11">
        <v>45550</v>
      </c>
      <c r="BT58" s="39">
        <v>47010</v>
      </c>
      <c r="BU58" s="34">
        <f t="shared" si="20"/>
        <v>45536</v>
      </c>
      <c r="BV58" s="34">
        <f t="shared" si="20"/>
        <v>46997</v>
      </c>
      <c r="BW58" s="14" t="s">
        <v>2</v>
      </c>
      <c r="BX58" s="73" t="s">
        <v>182</v>
      </c>
      <c r="BY58" s="45" t="s">
        <v>9</v>
      </c>
      <c r="BZ58" s="375" t="s">
        <v>13</v>
      </c>
      <c r="CA58" s="375" t="s">
        <v>11</v>
      </c>
      <c r="CB58" s="52"/>
      <c r="CC58" s="3">
        <f t="shared" si="19"/>
        <v>45250</v>
      </c>
      <c r="CD58" s="3">
        <f t="shared" si="4"/>
        <v>45260</v>
      </c>
      <c r="CE58" s="3">
        <f t="shared" si="5"/>
        <v>45370</v>
      </c>
      <c r="CF58" s="3">
        <f t="shared" si="6"/>
        <v>45382</v>
      </c>
      <c r="CG58" s="3">
        <f>CI58-180</f>
        <v>45370</v>
      </c>
      <c r="CH58" s="3">
        <f t="shared" si="7"/>
        <v>45382</v>
      </c>
      <c r="CI58" s="3">
        <f t="shared" si="8"/>
        <v>45550</v>
      </c>
      <c r="CJ58" s="3">
        <f t="shared" si="9"/>
        <v>45536</v>
      </c>
    </row>
    <row r="59" spans="1:88" ht="29.25" customHeight="1">
      <c r="A59" s="131" t="s">
        <v>183</v>
      </c>
      <c r="B59" s="131" t="s">
        <v>139</v>
      </c>
      <c r="C59" s="132" t="s">
        <v>184</v>
      </c>
      <c r="D59" s="133" t="str">
        <f t="shared" ca="1" si="1"/>
        <v>En cours</v>
      </c>
      <c r="E59" s="245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  <c r="AQ59" s="246"/>
      <c r="AR59" s="246"/>
      <c r="AS59" s="246"/>
      <c r="AT59" s="246"/>
      <c r="AU59" s="246"/>
      <c r="AV59" s="246"/>
      <c r="AW59" s="246"/>
      <c r="AX59" s="246"/>
      <c r="AY59" s="246"/>
      <c r="AZ59" s="246"/>
      <c r="BA59" s="303">
        <f t="shared" si="2"/>
        <v>46955</v>
      </c>
      <c r="BN59" s="46" t="s">
        <v>185</v>
      </c>
      <c r="BO59" s="65" t="s">
        <v>183</v>
      </c>
      <c r="BP59" s="24" t="s">
        <v>49</v>
      </c>
      <c r="BQ59" s="24" t="s">
        <v>49</v>
      </c>
      <c r="BR59" s="14" t="s">
        <v>63</v>
      </c>
      <c r="BS59" s="11">
        <v>45495</v>
      </c>
      <c r="BT59" s="39">
        <f>BS59+1460</f>
        <v>46955</v>
      </c>
      <c r="BU59" s="34">
        <f t="shared" si="20"/>
        <v>45504</v>
      </c>
      <c r="BV59" s="34">
        <f t="shared" si="20"/>
        <v>46965</v>
      </c>
      <c r="BW59" s="14" t="s">
        <v>0</v>
      </c>
      <c r="BX59" s="60" t="s">
        <v>186</v>
      </c>
      <c r="BY59" s="45" t="s">
        <v>9</v>
      </c>
      <c r="BZ59" s="375" t="s">
        <v>15</v>
      </c>
      <c r="CA59" s="375"/>
      <c r="CB59" s="52" t="s">
        <v>10</v>
      </c>
      <c r="CC59" s="3">
        <f t="shared" si="19"/>
        <v>45260</v>
      </c>
      <c r="CD59" s="3">
        <f t="shared" si="4"/>
        <v>45260</v>
      </c>
      <c r="CE59" s="3">
        <f t="shared" si="5"/>
        <v>45380</v>
      </c>
      <c r="CF59" s="22">
        <f t="shared" si="6"/>
        <v>45382</v>
      </c>
      <c r="CG59" s="3">
        <f>CI59-115</f>
        <v>45380</v>
      </c>
      <c r="CH59" s="22">
        <f t="shared" si="7"/>
        <v>45382</v>
      </c>
      <c r="CI59" s="3">
        <f t="shared" si="8"/>
        <v>45495</v>
      </c>
      <c r="CJ59" s="22">
        <f t="shared" si="9"/>
        <v>45504</v>
      </c>
    </row>
    <row r="60" spans="1:88" ht="29.25" customHeight="1">
      <c r="A60" s="308" t="s">
        <v>187</v>
      </c>
      <c r="B60" s="308" t="s">
        <v>139</v>
      </c>
      <c r="C60" s="308" t="s">
        <v>188</v>
      </c>
      <c r="D60" s="133" t="str">
        <f t="shared" ca="1" si="1"/>
        <v>En cours</v>
      </c>
      <c r="E60" s="245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  <c r="AQ60" s="246"/>
      <c r="AR60" s="246"/>
      <c r="AS60" s="246"/>
      <c r="AT60" s="246"/>
      <c r="AU60" s="246"/>
      <c r="AV60" s="246"/>
      <c r="AW60" s="246"/>
      <c r="AX60" s="246"/>
      <c r="AY60" s="246"/>
      <c r="AZ60" s="246"/>
      <c r="BA60" s="303">
        <f t="shared" si="2"/>
        <v>47040</v>
      </c>
      <c r="BN60" s="46" t="s">
        <v>189</v>
      </c>
      <c r="BO60" s="65" t="s">
        <v>187</v>
      </c>
      <c r="BP60" s="24" t="s">
        <v>49</v>
      </c>
      <c r="BQ60" s="24" t="s">
        <v>49</v>
      </c>
      <c r="BR60" s="56" t="s">
        <v>50</v>
      </c>
      <c r="BS60" s="11">
        <v>45580</v>
      </c>
      <c r="BT60" s="39">
        <f>BS60+1460</f>
        <v>47040</v>
      </c>
      <c r="BU60" s="34">
        <f t="shared" si="20"/>
        <v>45566</v>
      </c>
      <c r="BV60" s="34">
        <f t="shared" si="20"/>
        <v>47027</v>
      </c>
      <c r="BW60" s="14" t="s">
        <v>0</v>
      </c>
      <c r="BX60" s="77" t="s">
        <v>190</v>
      </c>
      <c r="BY60" s="45" t="s">
        <v>9</v>
      </c>
      <c r="BZ60" s="375" t="s">
        <v>15</v>
      </c>
      <c r="CA60" s="375"/>
      <c r="CB60" s="52" t="s">
        <v>10</v>
      </c>
      <c r="CC60" s="3">
        <f t="shared" si="19"/>
        <v>45360</v>
      </c>
      <c r="CD60" s="3">
        <f t="shared" si="4"/>
        <v>45352</v>
      </c>
      <c r="CE60" s="3">
        <f t="shared" si="5"/>
        <v>45480</v>
      </c>
      <c r="CF60" s="3">
        <f t="shared" si="6"/>
        <v>45474</v>
      </c>
      <c r="CG60" s="3">
        <f>CI60-100</f>
        <v>45480</v>
      </c>
      <c r="CH60" s="3">
        <f t="shared" si="7"/>
        <v>45474</v>
      </c>
      <c r="CI60" s="3">
        <f t="shared" si="8"/>
        <v>45580</v>
      </c>
      <c r="CJ60" s="3">
        <f t="shared" si="9"/>
        <v>45566</v>
      </c>
    </row>
    <row r="61" spans="1:88" ht="29.25" customHeight="1">
      <c r="A61" s="131" t="s">
        <v>65</v>
      </c>
      <c r="B61" s="131" t="s">
        <v>139</v>
      </c>
      <c r="C61" s="132" t="s">
        <v>191</v>
      </c>
      <c r="D61" s="133" t="str">
        <f t="shared" ca="1" si="1"/>
        <v>En cours</v>
      </c>
      <c r="E61" s="245"/>
      <c r="F61" s="246"/>
      <c r="G61" s="246"/>
      <c r="H61" s="246"/>
      <c r="I61" s="246"/>
      <c r="J61" s="246"/>
      <c r="K61" s="246"/>
      <c r="L61" s="246"/>
      <c r="M61" s="246"/>
      <c r="N61" s="246"/>
      <c r="O61" s="246"/>
      <c r="P61" s="246"/>
      <c r="Q61" s="246"/>
      <c r="R61" s="246"/>
      <c r="S61" s="246"/>
      <c r="T61" s="246"/>
      <c r="U61" s="246"/>
      <c r="V61" s="246"/>
      <c r="W61" s="246"/>
      <c r="X61" s="246"/>
      <c r="Y61" s="246"/>
      <c r="Z61" s="246"/>
      <c r="AA61" s="246"/>
      <c r="AB61" s="246"/>
      <c r="AC61" s="246"/>
      <c r="AD61" s="246"/>
      <c r="AE61" s="246"/>
      <c r="AF61" s="246"/>
      <c r="AG61" s="246"/>
      <c r="AH61" s="246"/>
      <c r="AI61" s="246"/>
      <c r="AJ61" s="246"/>
      <c r="AK61" s="246"/>
      <c r="AL61" s="246"/>
      <c r="AM61" s="246"/>
      <c r="AN61" s="246"/>
      <c r="AO61" s="246"/>
      <c r="AP61" s="246"/>
      <c r="AQ61" s="246"/>
      <c r="AR61" s="246"/>
      <c r="AS61" s="246"/>
      <c r="AT61" s="246"/>
      <c r="AU61" s="246"/>
      <c r="AV61" s="246"/>
      <c r="AW61" s="246"/>
      <c r="AX61" s="246"/>
      <c r="AY61" s="246"/>
      <c r="AZ61" s="246"/>
      <c r="BA61" s="303">
        <f t="shared" si="2"/>
        <v>47119</v>
      </c>
      <c r="BN61" s="46" t="s">
        <v>192</v>
      </c>
      <c r="BO61" s="65" t="s">
        <v>193</v>
      </c>
      <c r="BP61" s="24" t="s">
        <v>49</v>
      </c>
      <c r="BQ61" s="24" t="s">
        <v>49</v>
      </c>
      <c r="BR61" s="56" t="s">
        <v>63</v>
      </c>
      <c r="BS61" s="11">
        <v>45659</v>
      </c>
      <c r="BT61" s="39">
        <f>BS61+1460</f>
        <v>47119</v>
      </c>
      <c r="BU61" s="34">
        <f t="shared" si="20"/>
        <v>45658</v>
      </c>
      <c r="BV61" s="34">
        <f t="shared" si="20"/>
        <v>47119</v>
      </c>
      <c r="BW61" s="14" t="s">
        <v>4</v>
      </c>
      <c r="BX61" s="60" t="s">
        <v>194</v>
      </c>
      <c r="BY61" s="45" t="s">
        <v>9</v>
      </c>
      <c r="BZ61" s="375" t="s">
        <v>10</v>
      </c>
      <c r="CA61" s="375" t="s">
        <v>11</v>
      </c>
      <c r="CB61" s="52"/>
      <c r="CC61" s="3">
        <f t="shared" si="19"/>
        <v>45449</v>
      </c>
      <c r="CD61" s="3">
        <f t="shared" si="4"/>
        <v>45444</v>
      </c>
      <c r="CE61" s="3">
        <f t="shared" si="5"/>
        <v>45569</v>
      </c>
      <c r="CF61" s="3">
        <f t="shared" si="6"/>
        <v>45566</v>
      </c>
      <c r="CG61" s="3">
        <f>CI61-90</f>
        <v>45569</v>
      </c>
      <c r="CH61" s="3">
        <f t="shared" si="7"/>
        <v>45566</v>
      </c>
      <c r="CI61" s="3">
        <f t="shared" si="8"/>
        <v>45659</v>
      </c>
      <c r="CJ61" s="3">
        <f t="shared" si="9"/>
        <v>45658</v>
      </c>
    </row>
    <row r="62" spans="1:88" ht="29.25" customHeight="1">
      <c r="A62" s="131" t="s">
        <v>195</v>
      </c>
      <c r="B62" s="131" t="s">
        <v>139</v>
      </c>
      <c r="C62" s="132" t="s">
        <v>196</v>
      </c>
      <c r="D62" s="133" t="str">
        <f t="shared" ca="1" si="1"/>
        <v>En cours</v>
      </c>
      <c r="E62" s="245"/>
      <c r="F62" s="246"/>
      <c r="G62" s="246"/>
      <c r="H62" s="246"/>
      <c r="I62" s="246"/>
      <c r="J62" s="246"/>
      <c r="K62" s="246"/>
      <c r="L62" s="246"/>
      <c r="M62" s="246"/>
      <c r="N62" s="246"/>
      <c r="O62" s="246"/>
      <c r="P62" s="246"/>
      <c r="Q62" s="246"/>
      <c r="R62" s="246"/>
      <c r="S62" s="246"/>
      <c r="T62" s="246"/>
      <c r="U62" s="246"/>
      <c r="V62" s="246"/>
      <c r="W62" s="246"/>
      <c r="X62" s="246"/>
      <c r="Y62" s="246"/>
      <c r="Z62" s="246"/>
      <c r="AA62" s="246"/>
      <c r="AB62" s="246"/>
      <c r="AC62" s="246"/>
      <c r="AD62" s="246"/>
      <c r="AE62" s="246"/>
      <c r="AF62" s="246"/>
      <c r="AG62" s="246"/>
      <c r="AH62" s="246"/>
      <c r="AI62" s="246"/>
      <c r="AJ62" s="246"/>
      <c r="AK62" s="246"/>
      <c r="AL62" s="246"/>
      <c r="AM62" s="246"/>
      <c r="AN62" s="246"/>
      <c r="AO62" s="246"/>
      <c r="AP62" s="246"/>
      <c r="AQ62" s="246"/>
      <c r="AR62" s="246"/>
      <c r="AS62" s="246"/>
      <c r="AT62" s="246"/>
      <c r="AU62" s="246"/>
      <c r="AV62" s="246"/>
      <c r="AW62" s="246"/>
      <c r="AX62" s="246"/>
      <c r="AY62" s="246"/>
      <c r="AZ62" s="246"/>
      <c r="BA62" s="303">
        <f t="shared" si="2"/>
        <v>47323</v>
      </c>
      <c r="BN62" s="46" t="s">
        <v>197</v>
      </c>
      <c r="BO62" s="65" t="s">
        <v>195</v>
      </c>
      <c r="BP62" s="55" t="s">
        <v>49</v>
      </c>
      <c r="BQ62" s="24"/>
      <c r="BR62" s="14" t="s">
        <v>50</v>
      </c>
      <c r="BS62" s="11">
        <v>45863</v>
      </c>
      <c r="BT62" s="39">
        <v>47323</v>
      </c>
      <c r="BU62" s="34">
        <f t="shared" si="20"/>
        <v>45869</v>
      </c>
      <c r="BV62" s="34">
        <f t="shared" si="20"/>
        <v>47330</v>
      </c>
      <c r="BW62" s="14" t="s">
        <v>2</v>
      </c>
      <c r="BX62" s="60" t="s">
        <v>198</v>
      </c>
      <c r="BY62" s="45" t="s">
        <v>9</v>
      </c>
      <c r="BZ62" s="375" t="s">
        <v>13</v>
      </c>
      <c r="CA62" s="375" t="s">
        <v>11</v>
      </c>
      <c r="CB62" s="52"/>
      <c r="CC62" s="3">
        <f>CE62-150</f>
        <v>45533</v>
      </c>
      <c r="CD62" s="3">
        <f t="shared" si="4"/>
        <v>45535</v>
      </c>
      <c r="CE62" s="3">
        <f t="shared" si="5"/>
        <v>45683</v>
      </c>
      <c r="CF62" s="3">
        <f t="shared" si="6"/>
        <v>45688</v>
      </c>
      <c r="CG62" s="3">
        <f t="shared" ref="CG62:CG70" si="21">CI62-180</f>
        <v>45683</v>
      </c>
      <c r="CH62" s="3">
        <f t="shared" si="7"/>
        <v>45688</v>
      </c>
      <c r="CI62" s="3">
        <f t="shared" si="8"/>
        <v>45863</v>
      </c>
      <c r="CJ62" s="3">
        <f t="shared" si="9"/>
        <v>45869</v>
      </c>
    </row>
    <row r="63" spans="1:88" ht="40.5" customHeight="1">
      <c r="A63" s="131" t="s">
        <v>199</v>
      </c>
      <c r="B63" s="131" t="s">
        <v>139</v>
      </c>
      <c r="C63" s="132" t="s">
        <v>200</v>
      </c>
      <c r="D63" s="133" t="str">
        <f t="shared" ca="1" si="1"/>
        <v>À venir</v>
      </c>
      <c r="E63" s="245"/>
      <c r="F63" s="246"/>
      <c r="G63" s="246"/>
      <c r="H63" s="246"/>
      <c r="I63" s="246"/>
      <c r="J63" s="246"/>
      <c r="K63" s="246"/>
      <c r="L63" s="246"/>
      <c r="M63" s="246"/>
      <c r="N63" s="246"/>
      <c r="O63" s="246"/>
      <c r="P63" s="246"/>
      <c r="Q63" s="246"/>
      <c r="R63" s="246"/>
      <c r="S63" s="246"/>
      <c r="T63" s="246"/>
      <c r="U63" s="246"/>
      <c r="V63" s="246"/>
      <c r="W63" s="246"/>
      <c r="X63" s="246"/>
      <c r="Y63" s="246"/>
      <c r="Z63" s="246"/>
      <c r="AA63" s="246"/>
      <c r="AB63" s="246"/>
      <c r="AC63" s="246"/>
      <c r="AD63" s="246"/>
      <c r="AE63" s="246"/>
      <c r="AF63" s="246"/>
      <c r="AG63" s="246"/>
      <c r="AH63" s="246"/>
      <c r="AI63" s="246"/>
      <c r="AJ63" s="246"/>
      <c r="AK63" s="246"/>
      <c r="AL63" s="246"/>
      <c r="AM63" s="246"/>
      <c r="AN63" s="246"/>
      <c r="AO63" s="246"/>
      <c r="AP63" s="246"/>
      <c r="AQ63" s="246"/>
      <c r="AR63" s="246"/>
      <c r="AS63" s="246"/>
      <c r="AT63" s="246"/>
      <c r="AU63" s="246"/>
      <c r="AV63" s="246"/>
      <c r="AW63" s="246"/>
      <c r="AX63" s="246"/>
      <c r="AY63" s="246"/>
      <c r="AZ63" s="246"/>
      <c r="BA63" s="303">
        <f t="shared" si="2"/>
        <v>47482</v>
      </c>
      <c r="BN63" s="46" t="s">
        <v>201</v>
      </c>
      <c r="BO63" s="65" t="s">
        <v>199</v>
      </c>
      <c r="BP63" s="55" t="s">
        <v>49</v>
      </c>
      <c r="BQ63" s="24"/>
      <c r="BR63" s="14" t="s">
        <v>50</v>
      </c>
      <c r="BS63" s="11">
        <v>46023</v>
      </c>
      <c r="BT63" s="39">
        <v>47482</v>
      </c>
      <c r="BU63" s="34">
        <f t="shared" si="20"/>
        <v>46023</v>
      </c>
      <c r="BV63" s="34">
        <f t="shared" si="20"/>
        <v>47483</v>
      </c>
      <c r="BW63" s="14" t="s">
        <v>0</v>
      </c>
      <c r="BX63" s="60" t="s">
        <v>202</v>
      </c>
      <c r="BY63" s="45" t="s">
        <v>16</v>
      </c>
      <c r="BZ63" s="375" t="s">
        <v>10</v>
      </c>
      <c r="CA63" s="375" t="s">
        <v>11</v>
      </c>
      <c r="CB63" s="52"/>
      <c r="CC63" s="3">
        <f>CE63-120</f>
        <v>45232</v>
      </c>
      <c r="CD63" s="3">
        <f t="shared" si="4"/>
        <v>45231</v>
      </c>
      <c r="CE63" s="3">
        <f t="shared" si="5"/>
        <v>45352</v>
      </c>
      <c r="CF63" s="3">
        <f t="shared" si="6"/>
        <v>45352</v>
      </c>
      <c r="CG63" s="3">
        <v>45352</v>
      </c>
      <c r="CH63" s="3">
        <f t="shared" si="7"/>
        <v>45352</v>
      </c>
      <c r="CI63" s="3">
        <f t="shared" si="8"/>
        <v>46023</v>
      </c>
      <c r="CJ63" s="3">
        <f t="shared" si="9"/>
        <v>46023</v>
      </c>
    </row>
    <row r="64" spans="1:88" ht="30" customHeight="1">
      <c r="A64" s="131" t="s">
        <v>203</v>
      </c>
      <c r="B64" s="131" t="s">
        <v>139</v>
      </c>
      <c r="C64" s="132" t="s">
        <v>204</v>
      </c>
      <c r="D64" s="133" t="str">
        <f t="shared" ca="1" si="1"/>
        <v>En cours</v>
      </c>
      <c r="E64" s="245"/>
      <c r="F64" s="246"/>
      <c r="G64" s="246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6"/>
      <c r="Z64" s="246"/>
      <c r="AA64" s="246"/>
      <c r="AB64" s="246"/>
      <c r="AC64" s="246"/>
      <c r="AD64" s="246"/>
      <c r="AE64" s="246"/>
      <c r="AF64" s="246"/>
      <c r="AG64" s="246"/>
      <c r="AH64" s="246"/>
      <c r="AI64" s="246"/>
      <c r="AJ64" s="246"/>
      <c r="AK64" s="246"/>
      <c r="AL64" s="246"/>
      <c r="AM64" s="246"/>
      <c r="AN64" s="246"/>
      <c r="AO64" s="246"/>
      <c r="AP64" s="246"/>
      <c r="AQ64" s="246"/>
      <c r="AR64" s="246"/>
      <c r="AS64" s="246"/>
      <c r="AT64" s="246"/>
      <c r="AU64" s="246"/>
      <c r="AV64" s="246"/>
      <c r="AW64" s="246"/>
      <c r="AX64" s="246"/>
      <c r="AY64" s="246"/>
      <c r="AZ64" s="246"/>
      <c r="BA64" s="303">
        <f t="shared" si="2"/>
        <v>46111</v>
      </c>
      <c r="BN64" s="46" t="s">
        <v>203</v>
      </c>
      <c r="BO64" s="65" t="s">
        <v>203</v>
      </c>
      <c r="BP64" s="24" t="s">
        <v>49</v>
      </c>
      <c r="BQ64" s="24" t="s">
        <v>49</v>
      </c>
      <c r="BR64" s="14" t="s">
        <v>50</v>
      </c>
      <c r="BS64" s="11">
        <v>44651</v>
      </c>
      <c r="BT64" s="39">
        <v>46111</v>
      </c>
      <c r="BU64" s="34">
        <f t="shared" si="20"/>
        <v>44651</v>
      </c>
      <c r="BV64" s="34">
        <f t="shared" si="20"/>
        <v>46112</v>
      </c>
      <c r="BW64" s="14" t="s">
        <v>4</v>
      </c>
      <c r="BX64" s="60" t="s">
        <v>205</v>
      </c>
      <c r="BY64" s="45" t="s">
        <v>9</v>
      </c>
      <c r="BZ64" s="375" t="s">
        <v>13</v>
      </c>
      <c r="CA64" s="375"/>
      <c r="CB64" s="52"/>
      <c r="CC64" s="3">
        <f>CE64-120</f>
        <v>44351</v>
      </c>
      <c r="CD64" s="3">
        <f t="shared" si="4"/>
        <v>44348</v>
      </c>
      <c r="CE64" s="3">
        <f t="shared" si="5"/>
        <v>44471</v>
      </c>
      <c r="CF64" s="3">
        <f t="shared" si="6"/>
        <v>44470</v>
      </c>
      <c r="CG64" s="3">
        <f t="shared" si="21"/>
        <v>44471</v>
      </c>
      <c r="CH64" s="3">
        <f t="shared" si="7"/>
        <v>44470</v>
      </c>
      <c r="CI64" s="3">
        <f t="shared" si="8"/>
        <v>44651</v>
      </c>
      <c r="CJ64" s="3">
        <f t="shared" si="9"/>
        <v>44651</v>
      </c>
    </row>
    <row r="65" spans="1:88" ht="29.25" customHeight="1">
      <c r="A65" s="308" t="s">
        <v>65</v>
      </c>
      <c r="B65" s="131" t="s">
        <v>139</v>
      </c>
      <c r="C65" s="132" t="s">
        <v>204</v>
      </c>
      <c r="D65" s="133" t="str">
        <f t="shared" ca="1" si="1"/>
        <v>À venir</v>
      </c>
      <c r="E65" s="245"/>
      <c r="F65" s="246"/>
      <c r="G65" s="246"/>
      <c r="H65" s="246"/>
      <c r="I65" s="246"/>
      <c r="J65" s="246"/>
      <c r="K65" s="246"/>
      <c r="L65" s="246"/>
      <c r="M65" s="246"/>
      <c r="N65" s="246"/>
      <c r="O65" s="246"/>
      <c r="P65" s="246"/>
      <c r="Q65" s="246"/>
      <c r="R65" s="246"/>
      <c r="S65" s="246"/>
      <c r="T65" s="246"/>
      <c r="U65" s="246"/>
      <c r="V65" s="246"/>
      <c r="W65" s="246"/>
      <c r="X65" s="246"/>
      <c r="Y65" s="246"/>
      <c r="Z65" s="246"/>
      <c r="AA65" s="246"/>
      <c r="AB65" s="246"/>
      <c r="AC65" s="246"/>
      <c r="AD65" s="246"/>
      <c r="AE65" s="246"/>
      <c r="AF65" s="246"/>
      <c r="AG65" s="246"/>
      <c r="AH65" s="246"/>
      <c r="AI65" s="246"/>
      <c r="AJ65" s="246"/>
      <c r="AK65" s="246"/>
      <c r="AL65" s="246"/>
      <c r="AM65" s="246"/>
      <c r="AN65" s="246"/>
      <c r="AO65" s="246"/>
      <c r="AP65" s="246"/>
      <c r="AQ65" s="246"/>
      <c r="AR65" s="246"/>
      <c r="AS65" s="246"/>
      <c r="AT65" s="246"/>
      <c r="AU65" s="246"/>
      <c r="AV65" s="246"/>
      <c r="AW65" s="246"/>
      <c r="AX65" s="246"/>
      <c r="AY65" s="246"/>
      <c r="AZ65" s="246"/>
      <c r="BA65" s="303">
        <f t="shared" si="2"/>
        <v>47572</v>
      </c>
      <c r="BN65" s="46" t="s">
        <v>203</v>
      </c>
      <c r="BO65" s="65" t="s">
        <v>206</v>
      </c>
      <c r="BP65" s="24" t="s">
        <v>49</v>
      </c>
      <c r="BQ65" s="24"/>
      <c r="BR65" s="14" t="s">
        <v>50</v>
      </c>
      <c r="BS65" s="11">
        <f>BT64+1</f>
        <v>46112</v>
      </c>
      <c r="BT65" s="39">
        <v>47572</v>
      </c>
      <c r="BU65" s="34">
        <f t="shared" si="20"/>
        <v>46112</v>
      </c>
      <c r="BV65" s="34">
        <f t="shared" si="20"/>
        <v>47573</v>
      </c>
      <c r="BW65" s="14" t="s">
        <v>4</v>
      </c>
      <c r="BX65" s="60" t="s">
        <v>205</v>
      </c>
      <c r="BY65" s="45" t="s">
        <v>9</v>
      </c>
      <c r="BZ65" s="375" t="s">
        <v>13</v>
      </c>
      <c r="CA65" s="375"/>
      <c r="CB65" s="52"/>
      <c r="CC65" s="3">
        <f>CE65-150</f>
        <v>45782</v>
      </c>
      <c r="CD65" s="3">
        <f t="shared" si="4"/>
        <v>45778</v>
      </c>
      <c r="CE65" s="3">
        <f t="shared" si="5"/>
        <v>45932</v>
      </c>
      <c r="CF65" s="3">
        <f t="shared" si="6"/>
        <v>45931</v>
      </c>
      <c r="CG65" s="3">
        <f t="shared" si="21"/>
        <v>45932</v>
      </c>
      <c r="CH65" s="3">
        <f t="shared" si="7"/>
        <v>45931</v>
      </c>
      <c r="CI65" s="3">
        <f t="shared" si="8"/>
        <v>46112</v>
      </c>
      <c r="CJ65" s="3">
        <f t="shared" si="9"/>
        <v>46112</v>
      </c>
    </row>
    <row r="66" spans="1:88" ht="29.25" customHeight="1">
      <c r="A66" s="131" t="s">
        <v>207</v>
      </c>
      <c r="B66" s="131" t="s">
        <v>139</v>
      </c>
      <c r="C66" s="132" t="s">
        <v>208</v>
      </c>
      <c r="D66" s="133" t="str">
        <f t="shared" ca="1" si="1"/>
        <v>En cours</v>
      </c>
      <c r="E66" s="245"/>
      <c r="F66" s="246"/>
      <c r="G66" s="246"/>
      <c r="H66" s="246"/>
      <c r="I66" s="246"/>
      <c r="J66" s="246"/>
      <c r="K66" s="246"/>
      <c r="L66" s="246"/>
      <c r="M66" s="246"/>
      <c r="N66" s="246"/>
      <c r="O66" s="246"/>
      <c r="P66" s="246"/>
      <c r="Q66" s="246"/>
      <c r="R66" s="246"/>
      <c r="S66" s="246"/>
      <c r="T66" s="246"/>
      <c r="U66" s="246"/>
      <c r="V66" s="246"/>
      <c r="W66" s="246"/>
      <c r="X66" s="246"/>
      <c r="Y66" s="246"/>
      <c r="Z66" s="246"/>
      <c r="AA66" s="246"/>
      <c r="AB66" s="246"/>
      <c r="AC66" s="246"/>
      <c r="AD66" s="246"/>
      <c r="AE66" s="246"/>
      <c r="AF66" s="246"/>
      <c r="AG66" s="246"/>
      <c r="AH66" s="246"/>
      <c r="AI66" s="246"/>
      <c r="AJ66" s="246"/>
      <c r="AK66" s="246"/>
      <c r="AL66" s="246"/>
      <c r="AM66" s="246"/>
      <c r="AN66" s="246"/>
      <c r="AO66" s="246"/>
      <c r="AP66" s="246"/>
      <c r="AQ66" s="246"/>
      <c r="AR66" s="246"/>
      <c r="AS66" s="246"/>
      <c r="AT66" s="246"/>
      <c r="AU66" s="246"/>
      <c r="AV66" s="246"/>
      <c r="AW66" s="246"/>
      <c r="AX66" s="246"/>
      <c r="AY66" s="246"/>
      <c r="AZ66" s="246"/>
      <c r="BA66" s="303">
        <f t="shared" si="2"/>
        <v>46070</v>
      </c>
      <c r="BN66" s="46" t="s">
        <v>207</v>
      </c>
      <c r="BO66" s="65" t="s">
        <v>207</v>
      </c>
      <c r="BP66" s="24" t="s">
        <v>49</v>
      </c>
      <c r="BQ66" s="24" t="s">
        <v>49</v>
      </c>
      <c r="BR66" s="14" t="s">
        <v>63</v>
      </c>
      <c r="BS66" s="11">
        <v>44610</v>
      </c>
      <c r="BT66" s="39">
        <v>46070</v>
      </c>
      <c r="BU66" s="34">
        <f t="shared" si="20"/>
        <v>44620</v>
      </c>
      <c r="BV66" s="34">
        <f t="shared" si="20"/>
        <v>46081</v>
      </c>
      <c r="BW66" s="14" t="s">
        <v>0</v>
      </c>
      <c r="BX66" s="60" t="s">
        <v>209</v>
      </c>
      <c r="BY66" s="45" t="s">
        <v>9</v>
      </c>
      <c r="BZ66" s="375" t="s">
        <v>10</v>
      </c>
      <c r="CA66" s="375"/>
      <c r="CB66" s="52"/>
      <c r="CC66" s="3">
        <f>CE66-120</f>
        <v>44310</v>
      </c>
      <c r="CD66" s="3">
        <f t="shared" si="4"/>
        <v>44316</v>
      </c>
      <c r="CE66" s="3">
        <f t="shared" si="5"/>
        <v>44430</v>
      </c>
      <c r="CF66" s="3">
        <f t="shared" si="6"/>
        <v>44439</v>
      </c>
      <c r="CG66" s="3">
        <f t="shared" si="21"/>
        <v>44430</v>
      </c>
      <c r="CH66" s="3">
        <f t="shared" si="7"/>
        <v>44439</v>
      </c>
      <c r="CI66" s="3">
        <f t="shared" si="8"/>
        <v>44610</v>
      </c>
      <c r="CJ66" s="3">
        <f t="shared" si="9"/>
        <v>44620</v>
      </c>
    </row>
    <row r="67" spans="1:88" ht="29.25" customHeight="1">
      <c r="A67" s="308" t="s">
        <v>65</v>
      </c>
      <c r="B67" s="131" t="s">
        <v>139</v>
      </c>
      <c r="C67" s="132" t="s">
        <v>208</v>
      </c>
      <c r="D67" s="133" t="str">
        <f t="shared" ca="1" si="1"/>
        <v>À venir</v>
      </c>
      <c r="E67" s="245"/>
      <c r="F67" s="246"/>
      <c r="G67" s="246"/>
      <c r="H67" s="246"/>
      <c r="I67" s="246"/>
      <c r="J67" s="246"/>
      <c r="K67" s="246"/>
      <c r="L67" s="246"/>
      <c r="M67" s="246"/>
      <c r="N67" s="246"/>
      <c r="O67" s="246"/>
      <c r="P67" s="246"/>
      <c r="Q67" s="246"/>
      <c r="R67" s="246"/>
      <c r="S67" s="246"/>
      <c r="T67" s="246"/>
      <c r="U67" s="246"/>
      <c r="V67" s="246"/>
      <c r="W67" s="246"/>
      <c r="X67" s="246"/>
      <c r="Y67" s="246"/>
      <c r="Z67" s="246"/>
      <c r="AA67" s="246"/>
      <c r="AB67" s="246"/>
      <c r="AC67" s="246"/>
      <c r="AD67" s="246"/>
      <c r="AE67" s="246"/>
      <c r="AF67" s="246"/>
      <c r="AG67" s="246"/>
      <c r="AH67" s="246"/>
      <c r="AI67" s="246"/>
      <c r="AJ67" s="246"/>
      <c r="AK67" s="246"/>
      <c r="AL67" s="246"/>
      <c r="AM67" s="246"/>
      <c r="AN67" s="246"/>
      <c r="AO67" s="246"/>
      <c r="AP67" s="246"/>
      <c r="AQ67" s="246"/>
      <c r="AR67" s="246"/>
      <c r="AS67" s="246"/>
      <c r="AT67" s="246"/>
      <c r="AU67" s="246"/>
      <c r="AV67" s="246"/>
      <c r="AW67" s="246"/>
      <c r="AX67" s="246"/>
      <c r="AY67" s="246"/>
      <c r="AZ67" s="246"/>
      <c r="BA67" s="303">
        <f t="shared" si="2"/>
        <v>47531</v>
      </c>
      <c r="BN67" s="46" t="s">
        <v>207</v>
      </c>
      <c r="BO67" s="65" t="s">
        <v>210</v>
      </c>
      <c r="BP67" s="24" t="s">
        <v>49</v>
      </c>
      <c r="BQ67" s="24"/>
      <c r="BR67" s="14" t="s">
        <v>63</v>
      </c>
      <c r="BS67" s="11">
        <f>BT66+1</f>
        <v>46071</v>
      </c>
      <c r="BT67" s="39">
        <v>47531</v>
      </c>
      <c r="BU67" s="34">
        <f t="shared" si="20"/>
        <v>46081</v>
      </c>
      <c r="BV67" s="34">
        <f t="shared" si="20"/>
        <v>47542</v>
      </c>
      <c r="BW67" s="14" t="s">
        <v>0</v>
      </c>
      <c r="BX67" s="60" t="s">
        <v>209</v>
      </c>
      <c r="BY67" s="45" t="s">
        <v>9</v>
      </c>
      <c r="BZ67" s="375" t="s">
        <v>10</v>
      </c>
      <c r="CA67" s="375"/>
      <c r="CB67" s="52"/>
      <c r="CC67" s="3">
        <f>CE67-120</f>
        <v>45771</v>
      </c>
      <c r="CD67" s="3">
        <f t="shared" si="4"/>
        <v>45777</v>
      </c>
      <c r="CE67" s="3">
        <f t="shared" si="5"/>
        <v>45891</v>
      </c>
      <c r="CF67" s="3">
        <f t="shared" si="6"/>
        <v>45900</v>
      </c>
      <c r="CG67" s="3">
        <f t="shared" si="21"/>
        <v>45891</v>
      </c>
      <c r="CH67" s="3">
        <f t="shared" si="7"/>
        <v>45900</v>
      </c>
      <c r="CI67" s="3">
        <f t="shared" si="8"/>
        <v>46071</v>
      </c>
      <c r="CJ67" s="3">
        <f t="shared" si="9"/>
        <v>46081</v>
      </c>
    </row>
    <row r="68" spans="1:88" ht="29.25" customHeight="1">
      <c r="A68" s="131" t="s">
        <v>211</v>
      </c>
      <c r="B68" s="131" t="s">
        <v>139</v>
      </c>
      <c r="C68" s="132" t="s">
        <v>212</v>
      </c>
      <c r="D68" s="133" t="str">
        <f t="shared" ca="1" si="1"/>
        <v>En cours</v>
      </c>
      <c r="E68" s="245"/>
      <c r="F68" s="246"/>
      <c r="G68" s="246"/>
      <c r="H68" s="246"/>
      <c r="I68" s="246"/>
      <c r="J68" s="246"/>
      <c r="K68" s="246"/>
      <c r="L68" s="246"/>
      <c r="M68" s="246"/>
      <c r="N68" s="246"/>
      <c r="O68" s="246"/>
      <c r="P68" s="246"/>
      <c r="Q68" s="246"/>
      <c r="R68" s="246"/>
      <c r="S68" s="246"/>
      <c r="T68" s="246"/>
      <c r="U68" s="246"/>
      <c r="V68" s="246"/>
      <c r="W68" s="246"/>
      <c r="X68" s="246"/>
      <c r="Y68" s="246"/>
      <c r="Z68" s="246"/>
      <c r="AA68" s="246"/>
      <c r="AB68" s="246"/>
      <c r="AC68" s="246"/>
      <c r="AD68" s="246"/>
      <c r="AE68" s="246"/>
      <c r="AF68" s="246"/>
      <c r="AG68" s="246"/>
      <c r="AH68" s="246"/>
      <c r="AI68" s="246"/>
      <c r="AJ68" s="246"/>
      <c r="AK68" s="246"/>
      <c r="AL68" s="246"/>
      <c r="AM68" s="246"/>
      <c r="AN68" s="246"/>
      <c r="AO68" s="246"/>
      <c r="AP68" s="246"/>
      <c r="AQ68" s="246"/>
      <c r="AR68" s="246"/>
      <c r="AS68" s="246"/>
      <c r="AT68" s="246"/>
      <c r="AU68" s="246"/>
      <c r="AV68" s="246"/>
      <c r="AW68" s="246"/>
      <c r="AX68" s="246"/>
      <c r="AY68" s="246"/>
      <c r="AZ68" s="246"/>
      <c r="BA68" s="303">
        <f t="shared" si="2"/>
        <v>46221</v>
      </c>
      <c r="BN68" s="46" t="s">
        <v>211</v>
      </c>
      <c r="BO68" s="65" t="s">
        <v>211</v>
      </c>
      <c r="BP68" s="24" t="s">
        <v>49</v>
      </c>
      <c r="BQ68" s="24" t="s">
        <v>49</v>
      </c>
      <c r="BR68" s="14" t="s">
        <v>63</v>
      </c>
      <c r="BS68" s="11">
        <v>44803</v>
      </c>
      <c r="BT68" s="39">
        <v>46221</v>
      </c>
      <c r="BU68" s="34">
        <f t="shared" si="20"/>
        <v>44804</v>
      </c>
      <c r="BV68" s="34">
        <f t="shared" si="20"/>
        <v>46234</v>
      </c>
      <c r="BW68" s="14" t="s">
        <v>0</v>
      </c>
      <c r="BX68" s="60" t="s">
        <v>213</v>
      </c>
      <c r="BY68" s="45" t="s">
        <v>9</v>
      </c>
      <c r="BZ68" s="375" t="s">
        <v>15</v>
      </c>
      <c r="CA68" s="375"/>
      <c r="CB68" s="52"/>
      <c r="CC68" s="3">
        <f>CE68-120</f>
        <v>44503</v>
      </c>
      <c r="CD68" s="3">
        <f t="shared" si="4"/>
        <v>44501</v>
      </c>
      <c r="CE68" s="3">
        <f t="shared" si="5"/>
        <v>44623</v>
      </c>
      <c r="CF68" s="3">
        <f t="shared" si="6"/>
        <v>44621</v>
      </c>
      <c r="CG68" s="3">
        <f t="shared" si="21"/>
        <v>44623</v>
      </c>
      <c r="CH68" s="3">
        <f t="shared" si="7"/>
        <v>44621</v>
      </c>
      <c r="CI68" s="3">
        <f t="shared" si="8"/>
        <v>44803</v>
      </c>
      <c r="CJ68" s="3">
        <f t="shared" si="9"/>
        <v>44804</v>
      </c>
    </row>
    <row r="69" spans="1:88" ht="29.25" customHeight="1">
      <c r="A69" s="131" t="s">
        <v>214</v>
      </c>
      <c r="B69" s="131" t="s">
        <v>139</v>
      </c>
      <c r="C69" s="132" t="s">
        <v>215</v>
      </c>
      <c r="D69" s="133" t="str">
        <f t="shared" ca="1" si="1"/>
        <v>En cours</v>
      </c>
      <c r="E69" s="245"/>
      <c r="F69" s="246"/>
      <c r="G69" s="246"/>
      <c r="H69" s="246"/>
      <c r="I69" s="246"/>
      <c r="J69" s="246"/>
      <c r="K69" s="246"/>
      <c r="L69" s="246"/>
      <c r="M69" s="246"/>
      <c r="N69" s="246"/>
      <c r="O69" s="246"/>
      <c r="P69" s="246"/>
      <c r="Q69" s="246"/>
      <c r="R69" s="246"/>
      <c r="S69" s="246"/>
      <c r="T69" s="246"/>
      <c r="U69" s="246"/>
      <c r="V69" s="246"/>
      <c r="W69" s="246"/>
      <c r="X69" s="246"/>
      <c r="Y69" s="246"/>
      <c r="Z69" s="246"/>
      <c r="AA69" s="246"/>
      <c r="AB69" s="246"/>
      <c r="AC69" s="246"/>
      <c r="AD69" s="246"/>
      <c r="AE69" s="246"/>
      <c r="AF69" s="246"/>
      <c r="AG69" s="246"/>
      <c r="AH69" s="246"/>
      <c r="AI69" s="246"/>
      <c r="AJ69" s="246"/>
      <c r="AK69" s="246"/>
      <c r="AL69" s="246"/>
      <c r="AM69" s="246"/>
      <c r="AN69" s="246"/>
      <c r="AO69" s="246"/>
      <c r="AP69" s="246"/>
      <c r="AQ69" s="246"/>
      <c r="AR69" s="246"/>
      <c r="AS69" s="246"/>
      <c r="AT69" s="246"/>
      <c r="AU69" s="246"/>
      <c r="AV69" s="246"/>
      <c r="AW69" s="246"/>
      <c r="AX69" s="246"/>
      <c r="AY69" s="246"/>
      <c r="AZ69" s="246"/>
      <c r="BA69" s="303">
        <f t="shared" si="2"/>
        <v>46311</v>
      </c>
      <c r="BN69" s="46" t="s">
        <v>214</v>
      </c>
      <c r="BO69" s="65" t="s">
        <v>214</v>
      </c>
      <c r="BP69" s="24" t="s">
        <v>49</v>
      </c>
      <c r="BQ69" s="24" t="s">
        <v>49</v>
      </c>
      <c r="BR69" s="14" t="s">
        <v>50</v>
      </c>
      <c r="BS69" s="11">
        <v>44851</v>
      </c>
      <c r="BT69" s="39">
        <v>46311</v>
      </c>
      <c r="BU69" s="34">
        <f t="shared" si="20"/>
        <v>44865</v>
      </c>
      <c r="BV69" s="34">
        <f t="shared" si="20"/>
        <v>46326</v>
      </c>
      <c r="BW69" s="14" t="s">
        <v>0</v>
      </c>
      <c r="BX69" s="60" t="s">
        <v>216</v>
      </c>
      <c r="BY69" s="45" t="s">
        <v>9</v>
      </c>
      <c r="BZ69" s="375" t="s">
        <v>15</v>
      </c>
      <c r="CA69" s="375"/>
      <c r="CB69" s="52"/>
      <c r="CC69" s="3">
        <f>CE69-120</f>
        <v>44551</v>
      </c>
      <c r="CD69" s="3">
        <f t="shared" si="4"/>
        <v>44561</v>
      </c>
      <c r="CE69" s="3">
        <f t="shared" si="5"/>
        <v>44671</v>
      </c>
      <c r="CF69" s="3">
        <f t="shared" si="6"/>
        <v>44681</v>
      </c>
      <c r="CG69" s="3">
        <f t="shared" si="21"/>
        <v>44671</v>
      </c>
      <c r="CH69" s="3">
        <f t="shared" si="7"/>
        <v>44681</v>
      </c>
      <c r="CI69" s="3">
        <f t="shared" si="8"/>
        <v>44851</v>
      </c>
      <c r="CJ69" s="3">
        <f t="shared" si="9"/>
        <v>44865</v>
      </c>
    </row>
    <row r="70" spans="1:88" ht="29.25" customHeight="1">
      <c r="A70" s="131" t="s">
        <v>65</v>
      </c>
      <c r="B70" s="131" t="s">
        <v>139</v>
      </c>
      <c r="C70" s="132" t="s">
        <v>217</v>
      </c>
      <c r="D70" s="133" t="str">
        <f t="shared" ca="1" si="1"/>
        <v>À venir</v>
      </c>
      <c r="E70" s="245"/>
      <c r="F70" s="246"/>
      <c r="G70" s="246"/>
      <c r="H70" s="246"/>
      <c r="I70" s="246"/>
      <c r="J70" s="246"/>
      <c r="K70" s="246"/>
      <c r="L70" s="246"/>
      <c r="M70" s="246"/>
      <c r="N70" s="246"/>
      <c r="O70" s="246"/>
      <c r="P70" s="246"/>
      <c r="Q70" s="246"/>
      <c r="R70" s="246"/>
      <c r="S70" s="246"/>
      <c r="T70" s="246"/>
      <c r="U70" s="246"/>
      <c r="V70" s="246"/>
      <c r="W70" s="246"/>
      <c r="X70" s="246"/>
      <c r="Y70" s="246"/>
      <c r="Z70" s="246"/>
      <c r="AA70" s="246"/>
      <c r="AB70" s="246"/>
      <c r="AC70" s="246"/>
      <c r="AD70" s="246"/>
      <c r="AE70" s="246"/>
      <c r="AF70" s="246"/>
      <c r="AG70" s="246"/>
      <c r="AH70" s="246"/>
      <c r="AI70" s="246"/>
      <c r="AJ70" s="246"/>
      <c r="AK70" s="246"/>
      <c r="AL70" s="246"/>
      <c r="AM70" s="246"/>
      <c r="AN70" s="246"/>
      <c r="AO70" s="246"/>
      <c r="AP70" s="246"/>
      <c r="AQ70" s="246"/>
      <c r="AR70" s="246"/>
      <c r="AS70" s="246"/>
      <c r="AT70" s="246"/>
      <c r="AU70" s="246"/>
      <c r="AV70" s="246"/>
      <c r="AW70" s="246"/>
      <c r="AX70" s="246"/>
      <c r="AY70" s="246"/>
      <c r="AZ70" s="246"/>
      <c r="BA70" s="303">
        <f t="shared" si="2"/>
        <v>47772</v>
      </c>
      <c r="BN70" s="46" t="s">
        <v>214</v>
      </c>
      <c r="BO70" s="65" t="s">
        <v>66</v>
      </c>
      <c r="BP70" s="24" t="s">
        <v>49</v>
      </c>
      <c r="BQ70" s="24"/>
      <c r="BR70" s="14" t="s">
        <v>50</v>
      </c>
      <c r="BS70" s="11">
        <f>BT69+1</f>
        <v>46312</v>
      </c>
      <c r="BT70" s="39">
        <v>47772</v>
      </c>
      <c r="BU70" s="34">
        <f t="shared" si="20"/>
        <v>46326</v>
      </c>
      <c r="BV70" s="34">
        <f t="shared" si="20"/>
        <v>47787</v>
      </c>
      <c r="BW70" s="14" t="s">
        <v>0</v>
      </c>
      <c r="BX70" s="60" t="s">
        <v>216</v>
      </c>
      <c r="BY70" s="45" t="s">
        <v>9</v>
      </c>
      <c r="BZ70" s="375" t="s">
        <v>15</v>
      </c>
      <c r="CA70" s="375"/>
      <c r="CB70" s="52"/>
      <c r="CC70" s="3">
        <f>CE70-150</f>
        <v>45982</v>
      </c>
      <c r="CD70" s="3">
        <f t="shared" si="4"/>
        <v>45991</v>
      </c>
      <c r="CE70" s="3">
        <f t="shared" si="5"/>
        <v>46132</v>
      </c>
      <c r="CF70" s="3">
        <f t="shared" si="6"/>
        <v>46142</v>
      </c>
      <c r="CG70" s="3">
        <f t="shared" si="21"/>
        <v>46132</v>
      </c>
      <c r="CH70" s="3">
        <f t="shared" si="7"/>
        <v>46142</v>
      </c>
      <c r="CI70" s="3">
        <f t="shared" si="8"/>
        <v>46312</v>
      </c>
      <c r="CJ70" s="3">
        <f t="shared" si="9"/>
        <v>46326</v>
      </c>
    </row>
    <row r="71" spans="1:88" ht="57" customHeight="1">
      <c r="A71" s="131" t="s">
        <v>218</v>
      </c>
      <c r="B71" s="131" t="s">
        <v>139</v>
      </c>
      <c r="C71" s="132" t="s">
        <v>219</v>
      </c>
      <c r="D71" s="133" t="str">
        <f ca="1">IF(BT71&lt;TODAY(),"Terminé",(IF(BS71&gt;=TODAY(),"À venir","En cours")))</f>
        <v>En cours</v>
      </c>
      <c r="E71" s="245"/>
      <c r="F71" s="246"/>
      <c r="G71" s="246"/>
      <c r="H71" s="246"/>
      <c r="I71" s="246"/>
      <c r="J71" s="246"/>
      <c r="K71" s="246"/>
      <c r="L71" s="246"/>
      <c r="M71" s="246"/>
      <c r="N71" s="246"/>
      <c r="O71" s="246"/>
      <c r="P71" s="246"/>
      <c r="Q71" s="246"/>
      <c r="R71" s="246"/>
      <c r="S71" s="246"/>
      <c r="T71" s="246"/>
      <c r="U71" s="246"/>
      <c r="V71" s="246"/>
      <c r="W71" s="246"/>
      <c r="X71" s="246"/>
      <c r="Y71" s="246"/>
      <c r="Z71" s="246"/>
      <c r="AA71" s="246"/>
      <c r="AB71" s="246"/>
      <c r="AC71" s="246"/>
      <c r="AD71" s="246"/>
      <c r="AE71" s="246"/>
      <c r="AF71" s="246"/>
      <c r="AG71" s="246"/>
      <c r="AH71" s="246"/>
      <c r="AI71" s="246"/>
      <c r="AJ71" s="246"/>
      <c r="AK71" s="246"/>
      <c r="AL71" s="246"/>
      <c r="AM71" s="246"/>
      <c r="AN71" s="246"/>
      <c r="AO71" s="246"/>
      <c r="AP71" s="246"/>
      <c r="AQ71" s="246"/>
      <c r="AR71" s="246"/>
      <c r="AS71" s="246"/>
      <c r="AT71" s="246"/>
      <c r="AU71" s="246"/>
      <c r="AV71" s="246"/>
      <c r="AW71" s="246"/>
      <c r="AX71" s="246"/>
      <c r="AY71" s="246"/>
      <c r="AZ71" s="246"/>
      <c r="BA71" s="303">
        <f>BT71</f>
        <v>47334</v>
      </c>
      <c r="BB71"/>
      <c r="BN71" s="65" t="s">
        <v>220</v>
      </c>
      <c r="BO71" s="65" t="s">
        <v>218</v>
      </c>
      <c r="BP71" s="24" t="s">
        <v>49</v>
      </c>
      <c r="BQ71" s="24"/>
      <c r="BR71" s="14"/>
      <c r="BS71" s="11">
        <v>45874</v>
      </c>
      <c r="BT71" s="39">
        <v>47334</v>
      </c>
      <c r="BU71" s="34">
        <f>IF(DAY(BS71)&lt;=15,DATE(YEAR(BS71),MONTH(BS71),1),EOMONTH(BS71,0))</f>
        <v>45870</v>
      </c>
      <c r="BV71" s="34">
        <f>IF(DAY(BT71)&lt;=15,DATE(YEAR(BT71),MONTH(BT71),1),EOMONTH(BT71,0))</f>
        <v>47331</v>
      </c>
      <c r="BW71" s="14"/>
      <c r="BX71" s="60"/>
      <c r="BY71" s="45"/>
      <c r="BZ71" s="375"/>
      <c r="CA71" s="375"/>
      <c r="CB71" s="52"/>
      <c r="CC71" s="2">
        <f t="shared" ref="CC71:CC72" si="22">CE71-120</f>
        <v>45644</v>
      </c>
      <c r="CD71" s="2">
        <f t="shared" ref="CD71:CD83" si="23">IF(DAY(CC71)&lt;=15,DATE(YEAR(CC71),MONTH(CC71),1),EOMONTH(CC71,0))</f>
        <v>45657</v>
      </c>
      <c r="CE71" s="2">
        <f t="shared" ref="CE71:CE83" si="24">CG71</f>
        <v>45764</v>
      </c>
      <c r="CF71" s="2">
        <f t="shared" ref="CF71:CF83" si="25">IF(DAY(CE71)&lt;=15,DATE(YEAR(CE71),MONTH(CE71),1),EOMONTH(CE71,0))</f>
        <v>45777</v>
      </c>
      <c r="CG71" s="2">
        <f t="shared" ref="CG71:CG72" si="26">CI71-110</f>
        <v>45764</v>
      </c>
      <c r="CH71" s="2">
        <f t="shared" ref="CH71:CH83" si="27">IF(DAY(CG71)&lt;=15,DATE(YEAR(CG71),MONTH(CG71),1),EOMONTH(CG71,0))</f>
        <v>45777</v>
      </c>
      <c r="CI71" s="2">
        <f>BS71</f>
        <v>45874</v>
      </c>
      <c r="CJ71" s="2">
        <f>IF(DAY(CI71)&lt;=15,DATE(YEAR(CI71),MONTH(CI71),1),EOMONTH(CI71,0))</f>
        <v>45870</v>
      </c>
    </row>
    <row r="72" spans="1:88" ht="58.5" customHeight="1">
      <c r="A72" s="131" t="s">
        <v>221</v>
      </c>
      <c r="B72" s="131" t="s">
        <v>139</v>
      </c>
      <c r="C72" s="132" t="s">
        <v>222</v>
      </c>
      <c r="D72" s="133" t="str">
        <f ca="1">IF(BT72&lt;TODAY(),"Terminé",(IF(BS72&gt;=TODAY(),"À venir","En cours")))</f>
        <v>En cours</v>
      </c>
      <c r="E72" s="245"/>
      <c r="F72" s="246"/>
      <c r="G72" s="246"/>
      <c r="H72" s="246"/>
      <c r="I72" s="246"/>
      <c r="J72" s="246"/>
      <c r="K72" s="246"/>
      <c r="L72" s="246"/>
      <c r="M72" s="246"/>
      <c r="N72" s="246"/>
      <c r="O72" s="246"/>
      <c r="P72" s="246"/>
      <c r="Q72" s="246"/>
      <c r="R72" s="246"/>
      <c r="S72" s="246"/>
      <c r="T72" s="246"/>
      <c r="U72" s="246"/>
      <c r="V72" s="246"/>
      <c r="W72" s="246"/>
      <c r="X72" s="246"/>
      <c r="Y72" s="246"/>
      <c r="Z72" s="246"/>
      <c r="AA72" s="246"/>
      <c r="AB72" s="246"/>
      <c r="AC72" s="246"/>
      <c r="AD72" s="246"/>
      <c r="AE72" s="246"/>
      <c r="AF72" s="246"/>
      <c r="AG72" s="246"/>
      <c r="AH72" s="246"/>
      <c r="AI72" s="246"/>
      <c r="AJ72" s="246"/>
      <c r="AK72" s="246"/>
      <c r="AL72" s="246"/>
      <c r="AM72" s="246"/>
      <c r="AN72" s="246"/>
      <c r="AO72" s="246"/>
      <c r="AP72" s="246"/>
      <c r="AQ72" s="246"/>
      <c r="AR72" s="246"/>
      <c r="AS72" s="246"/>
      <c r="AT72" s="246"/>
      <c r="AU72" s="246"/>
      <c r="AV72" s="246"/>
      <c r="AW72" s="246"/>
      <c r="AX72" s="246"/>
      <c r="AY72" s="246"/>
      <c r="AZ72" s="246"/>
      <c r="BA72" s="303">
        <f>BT72</f>
        <v>47010</v>
      </c>
      <c r="BB72"/>
      <c r="BN72" s="65" t="s">
        <v>221</v>
      </c>
      <c r="BO72" s="65" t="s">
        <v>221</v>
      </c>
      <c r="BP72" s="24" t="s">
        <v>49</v>
      </c>
      <c r="BQ72" s="24"/>
      <c r="BR72" s="14"/>
      <c r="BS72" s="11">
        <v>45656</v>
      </c>
      <c r="BT72" s="39">
        <v>47010</v>
      </c>
      <c r="BU72" s="34">
        <f t="shared" ref="BU72:BV73" si="28">IF(DAY(BS72)&lt;=15,DATE(YEAR(BS72),MONTH(BS72),1),EOMONTH(BS72,0))</f>
        <v>45657</v>
      </c>
      <c r="BV72" s="34">
        <f t="shared" si="28"/>
        <v>46997</v>
      </c>
      <c r="BW72" s="14"/>
      <c r="BX72" s="60"/>
      <c r="BY72" s="45"/>
      <c r="BZ72" s="375"/>
      <c r="CA72" s="375"/>
      <c r="CB72" s="52"/>
      <c r="CC72" s="2">
        <f t="shared" si="22"/>
        <v>45426</v>
      </c>
      <c r="CD72" s="2">
        <f t="shared" si="23"/>
        <v>45413</v>
      </c>
      <c r="CE72" s="2">
        <f t="shared" si="24"/>
        <v>45546</v>
      </c>
      <c r="CF72" s="2">
        <f t="shared" si="25"/>
        <v>45536</v>
      </c>
      <c r="CG72" s="2">
        <f t="shared" si="26"/>
        <v>45546</v>
      </c>
      <c r="CH72" s="2">
        <f t="shared" si="27"/>
        <v>45536</v>
      </c>
      <c r="CI72" s="2">
        <f t="shared" ref="CI72:CI83" si="29">BS72</f>
        <v>45656</v>
      </c>
      <c r="CJ72" s="2">
        <f t="shared" ref="CJ72:CJ83" si="30">IF(DAY(CI72)&lt;=15,DATE(YEAR(CI72),MONTH(CI72),1),EOMONTH(CI72,0))</f>
        <v>45657</v>
      </c>
    </row>
    <row r="73" spans="1:88" ht="58.5" customHeight="1">
      <c r="A73" s="131" t="s">
        <v>223</v>
      </c>
      <c r="B73" s="131" t="s">
        <v>139</v>
      </c>
      <c r="C73" s="132" t="s">
        <v>224</v>
      </c>
      <c r="D73" s="133" t="str">
        <f ca="1">IF(BT73&lt;TODAY(),"Terminé",(IF(BS73&gt;=TODAY(),"À venir","En cours")))</f>
        <v>En cours</v>
      </c>
      <c r="E73" s="245"/>
      <c r="F73" s="246"/>
      <c r="G73" s="246"/>
      <c r="H73" s="246"/>
      <c r="I73" s="246"/>
      <c r="J73" s="246"/>
      <c r="K73" s="246"/>
      <c r="L73" s="246"/>
      <c r="M73" s="246"/>
      <c r="N73" s="246"/>
      <c r="O73" s="246"/>
      <c r="P73" s="246"/>
      <c r="Q73" s="246"/>
      <c r="R73" s="246"/>
      <c r="S73" s="246"/>
      <c r="T73" s="246"/>
      <c r="U73" s="246"/>
      <c r="V73" s="246"/>
      <c r="W73" s="246"/>
      <c r="X73" s="246"/>
      <c r="Y73" s="246"/>
      <c r="Z73" s="246"/>
      <c r="AA73" s="246"/>
      <c r="AB73" s="246"/>
      <c r="AC73" s="246"/>
      <c r="AD73" s="246"/>
      <c r="AE73" s="246"/>
      <c r="AF73" s="246"/>
      <c r="AG73" s="246"/>
      <c r="AH73" s="246"/>
      <c r="AI73" s="246"/>
      <c r="AJ73" s="246"/>
      <c r="AK73" s="246"/>
      <c r="AL73" s="246"/>
      <c r="AM73" s="246"/>
      <c r="AN73" s="246"/>
      <c r="AO73" s="246"/>
      <c r="AP73" s="246"/>
      <c r="AQ73" s="246"/>
      <c r="AR73" s="246"/>
      <c r="AS73" s="246"/>
      <c r="AT73" s="246"/>
      <c r="AU73" s="246"/>
      <c r="AV73" s="246"/>
      <c r="AW73" s="246"/>
      <c r="AX73" s="246"/>
      <c r="AY73" s="246"/>
      <c r="AZ73" s="246"/>
      <c r="BA73" s="303">
        <f>BT73</f>
        <v>47026</v>
      </c>
      <c r="BB73"/>
      <c r="BN73" s="65" t="s">
        <v>223</v>
      </c>
      <c r="BO73" s="65" t="s">
        <v>223</v>
      </c>
      <c r="BP73" s="24" t="s">
        <v>49</v>
      </c>
      <c r="BQ73" s="24"/>
      <c r="BR73" s="14" t="s">
        <v>50</v>
      </c>
      <c r="BS73" s="11">
        <v>45931</v>
      </c>
      <c r="BT73" s="39">
        <v>47026</v>
      </c>
      <c r="BU73" s="34">
        <f t="shared" si="28"/>
        <v>45931</v>
      </c>
      <c r="BV73" s="34">
        <f t="shared" si="28"/>
        <v>47026</v>
      </c>
      <c r="BW73" s="14"/>
      <c r="BX73" s="60"/>
      <c r="BY73" s="45"/>
      <c r="BZ73" s="375"/>
      <c r="CA73" s="375"/>
      <c r="CB73" s="52"/>
      <c r="CC73" s="2">
        <f t="shared" ref="CC73:CC74" si="31">CE73-120</f>
        <v>45701</v>
      </c>
      <c r="CD73" s="2">
        <f t="shared" ref="CD73:CD74" si="32">IF(DAY(CC73)&lt;=15,DATE(YEAR(CC73),MONTH(CC73),1),EOMONTH(CC73,0))</f>
        <v>45689</v>
      </c>
      <c r="CE73" s="2">
        <f t="shared" ref="CE73:CE74" si="33">CG73</f>
        <v>45821</v>
      </c>
      <c r="CF73" s="2">
        <f t="shared" ref="CF73:CF74" si="34">IF(DAY(CE73)&lt;=15,DATE(YEAR(CE73),MONTH(CE73),1),EOMONTH(CE73,0))</f>
        <v>45809</v>
      </c>
      <c r="CG73" s="2">
        <f t="shared" ref="CG73:CG74" si="35">CI73-110</f>
        <v>45821</v>
      </c>
      <c r="CH73" s="2">
        <f t="shared" ref="CH73:CH74" si="36">IF(DAY(CG73)&lt;=15,DATE(YEAR(CG73),MONTH(CG73),1),EOMONTH(CG73,0))</f>
        <v>45809</v>
      </c>
      <c r="CI73" s="2">
        <f t="shared" ref="CI73:CI74" si="37">BS73</f>
        <v>45931</v>
      </c>
      <c r="CJ73" s="2">
        <f t="shared" ref="CJ73:CJ74" si="38">IF(DAY(CI73)&lt;=15,DATE(YEAR(CI73),MONTH(CI73),1),EOMONTH(CI73,0))</f>
        <v>45931</v>
      </c>
    </row>
    <row r="74" spans="1:88" ht="35.5" customHeight="1">
      <c r="A74" s="131" t="s">
        <v>225</v>
      </c>
      <c r="B74" s="131" t="s">
        <v>139</v>
      </c>
      <c r="C74" s="132" t="s">
        <v>226</v>
      </c>
      <c r="D74" s="133" t="str">
        <f ca="1">IF(BT74&lt;TODAY(),"Terminé",(IF(BS74&gt;=TODAY(),"À venir","En cours")))</f>
        <v>En cours</v>
      </c>
      <c r="E74" s="245"/>
      <c r="F74" s="246"/>
      <c r="G74" s="246"/>
      <c r="H74" s="246"/>
      <c r="I74" s="246"/>
      <c r="J74" s="246"/>
      <c r="K74" s="246"/>
      <c r="L74" s="246"/>
      <c r="M74" s="246"/>
      <c r="N74" s="246"/>
      <c r="O74" s="246"/>
      <c r="P74" s="246"/>
      <c r="Q74" s="246"/>
      <c r="R74" s="246"/>
      <c r="S74" s="246"/>
      <c r="T74" s="246"/>
      <c r="U74" s="246"/>
      <c r="V74" s="246"/>
      <c r="W74" s="246"/>
      <c r="X74" s="246"/>
      <c r="Y74" s="246"/>
      <c r="Z74" s="246"/>
      <c r="AA74" s="246"/>
      <c r="AB74" s="246"/>
      <c r="AC74" s="246"/>
      <c r="AD74" s="246"/>
      <c r="AE74" s="246"/>
      <c r="AF74" s="246"/>
      <c r="AG74" s="246"/>
      <c r="AH74" s="246"/>
      <c r="AI74" s="246"/>
      <c r="AJ74" s="246"/>
      <c r="AK74" s="246"/>
      <c r="AL74" s="246"/>
      <c r="AM74" s="246"/>
      <c r="AN74" s="246"/>
      <c r="AO74" s="246"/>
      <c r="AP74" s="246"/>
      <c r="AQ74" s="246"/>
      <c r="AR74" s="246"/>
      <c r="AS74" s="246"/>
      <c r="AT74" s="246"/>
      <c r="AU74" s="246"/>
      <c r="AV74" s="246"/>
      <c r="AW74" s="246"/>
      <c r="AX74" s="246"/>
      <c r="AY74" s="246"/>
      <c r="AZ74" s="246"/>
      <c r="BA74" s="303">
        <f>BT74</f>
        <v>46956</v>
      </c>
      <c r="BN74" s="5" t="s">
        <v>225</v>
      </c>
      <c r="BO74" s="68" t="s">
        <v>225</v>
      </c>
      <c r="BP74" s="24" t="s">
        <v>49</v>
      </c>
      <c r="BS74" s="6">
        <v>45496</v>
      </c>
      <c r="BT74" s="6">
        <v>46956</v>
      </c>
      <c r="BU74" s="34">
        <f t="shared" ref="BU74" si="39">IF(DAY(BS74)&lt;=15,DATE(YEAR(BS74),MONTH(BS74),1),EOMONTH(BS74,0))</f>
        <v>45504</v>
      </c>
      <c r="BV74" s="34">
        <f t="shared" ref="BV74" si="40">IF(DAY(BT74)&lt;=15,DATE(YEAR(BT74),MONTH(BT74),1),EOMONTH(BT74,0))</f>
        <v>46965</v>
      </c>
      <c r="CC74" s="2">
        <f t="shared" si="31"/>
        <v>45266</v>
      </c>
      <c r="CD74" s="2">
        <f t="shared" si="32"/>
        <v>45261</v>
      </c>
      <c r="CE74" s="2">
        <f t="shared" si="33"/>
        <v>45386</v>
      </c>
      <c r="CF74" s="2">
        <f t="shared" si="34"/>
        <v>45383</v>
      </c>
      <c r="CG74" s="2">
        <f t="shared" si="35"/>
        <v>45386</v>
      </c>
      <c r="CH74" s="2">
        <f t="shared" si="36"/>
        <v>45383</v>
      </c>
      <c r="CI74" s="2">
        <f t="shared" si="37"/>
        <v>45496</v>
      </c>
      <c r="CJ74" s="2">
        <f t="shared" si="38"/>
        <v>45504</v>
      </c>
    </row>
    <row r="75" spans="1:88" ht="29.25" customHeight="1">
      <c r="A75" s="131" t="s">
        <v>227</v>
      </c>
      <c r="B75" s="131" t="s">
        <v>228</v>
      </c>
      <c r="C75" s="132" t="s">
        <v>229</v>
      </c>
      <c r="D75" s="133" t="str">
        <f t="shared" ref="D75:D83" ca="1" si="41">IF(BT75&lt;TODAY(),"Terminé",(IF(BS75&gt;=TODAY(),"À venir","En cours")))</f>
        <v>En cours</v>
      </c>
      <c r="E75" s="245"/>
      <c r="F75" s="246"/>
      <c r="G75" s="246"/>
      <c r="H75" s="246"/>
      <c r="I75" s="246"/>
      <c r="J75" s="246"/>
      <c r="K75" s="246"/>
      <c r="L75" s="246"/>
      <c r="M75" s="246"/>
      <c r="N75" s="246"/>
      <c r="O75" s="246"/>
      <c r="P75" s="246"/>
      <c r="Q75" s="246"/>
      <c r="R75" s="246"/>
      <c r="S75" s="246"/>
      <c r="T75" s="246"/>
      <c r="U75" s="246"/>
      <c r="V75" s="246"/>
      <c r="W75" s="246"/>
      <c r="X75" s="246"/>
      <c r="Y75" s="246"/>
      <c r="Z75" s="246"/>
      <c r="AA75" s="246"/>
      <c r="AB75" s="246"/>
      <c r="AC75" s="246"/>
      <c r="AD75" s="246"/>
      <c r="AE75" s="246"/>
      <c r="AF75" s="246"/>
      <c r="AG75" s="246"/>
      <c r="AH75" s="246"/>
      <c r="AI75" s="246"/>
      <c r="AJ75" s="246"/>
      <c r="AK75" s="246"/>
      <c r="AL75" s="246"/>
      <c r="AM75" s="246"/>
      <c r="AN75" s="246"/>
      <c r="AO75" s="246"/>
      <c r="AP75" s="246"/>
      <c r="AQ75" s="246"/>
      <c r="AR75" s="246"/>
      <c r="AS75" s="246"/>
      <c r="AT75" s="246"/>
      <c r="AU75" s="246"/>
      <c r="AV75" s="246"/>
      <c r="AW75" s="246"/>
      <c r="AX75" s="246"/>
      <c r="AY75" s="246"/>
      <c r="AZ75" s="246"/>
      <c r="BA75" s="303">
        <f t="shared" ref="BA75:BA83" si="42">BT75</f>
        <v>47208</v>
      </c>
      <c r="BB75"/>
      <c r="BC75"/>
      <c r="BD75"/>
      <c r="BE75"/>
      <c r="BF75"/>
      <c r="BG75"/>
      <c r="BH75"/>
      <c r="BI75"/>
      <c r="BN75" s="46" t="s">
        <v>230</v>
      </c>
      <c r="BO75" s="65" t="s">
        <v>227</v>
      </c>
      <c r="BP75" s="55" t="s">
        <v>49</v>
      </c>
      <c r="BQ75" s="24"/>
      <c r="BR75" s="14" t="s">
        <v>63</v>
      </c>
      <c r="BS75" s="11">
        <v>45748</v>
      </c>
      <c r="BT75" s="39">
        <v>47208</v>
      </c>
      <c r="BU75" s="34">
        <f t="shared" si="20"/>
        <v>45748</v>
      </c>
      <c r="BV75" s="34">
        <f t="shared" si="20"/>
        <v>47208</v>
      </c>
      <c r="BW75" s="14" t="s">
        <v>2</v>
      </c>
      <c r="BX75" s="60" t="s">
        <v>231</v>
      </c>
      <c r="BY75" s="45" t="s">
        <v>9</v>
      </c>
      <c r="BZ75" s="375" t="s">
        <v>13</v>
      </c>
      <c r="CA75" s="375"/>
      <c r="CB75" s="52"/>
      <c r="CC75" s="3">
        <f>CE75-120</f>
        <v>45483</v>
      </c>
      <c r="CD75" s="3">
        <f>IF(DAY(CC75)&lt;=15,DATE(YEAR(CC75),MONTH(CC75),1),EOMONTH(CC75,0))</f>
        <v>45474</v>
      </c>
      <c r="CE75" s="3">
        <f>CG75</f>
        <v>45603</v>
      </c>
      <c r="CF75" s="3">
        <f>IF(DAY(CE75)&lt;=15,DATE(YEAR(CE75),MONTH(CE75),1),EOMONTH(CE75,0))</f>
        <v>45597</v>
      </c>
      <c r="CG75" s="3">
        <f>CI75-145</f>
        <v>45603</v>
      </c>
      <c r="CH75" s="3">
        <f>IF(DAY(CG75)&lt;=15,DATE(YEAR(CG75),MONTH(CG75),1),EOMONTH(CG75,0))</f>
        <v>45597</v>
      </c>
      <c r="CI75" s="3">
        <f t="shared" si="29"/>
        <v>45748</v>
      </c>
      <c r="CJ75" s="3">
        <f t="shared" si="30"/>
        <v>45748</v>
      </c>
    </row>
    <row r="76" spans="1:88" s="28" customFormat="1" ht="42" customHeight="1">
      <c r="A76" s="131" t="s">
        <v>232</v>
      </c>
      <c r="B76" s="131" t="s">
        <v>228</v>
      </c>
      <c r="C76" s="132" t="s">
        <v>233</v>
      </c>
      <c r="D76" s="133" t="str">
        <f t="shared" ca="1" si="41"/>
        <v>En cours</v>
      </c>
      <c r="E76" s="245"/>
      <c r="F76" s="246"/>
      <c r="G76" s="246"/>
      <c r="H76" s="246"/>
      <c r="I76" s="246"/>
      <c r="J76" s="246"/>
      <c r="K76" s="246"/>
      <c r="L76" s="246"/>
      <c r="M76" s="246"/>
      <c r="N76" s="246"/>
      <c r="O76" s="246"/>
      <c r="P76" s="246"/>
      <c r="Q76" s="246"/>
      <c r="R76" s="246"/>
      <c r="S76" s="246"/>
      <c r="T76" s="246"/>
      <c r="U76" s="246"/>
      <c r="V76" s="246"/>
      <c r="W76" s="246"/>
      <c r="X76" s="246"/>
      <c r="Y76" s="246"/>
      <c r="Z76" s="246"/>
      <c r="AA76" s="246"/>
      <c r="AB76" s="246"/>
      <c r="AC76" s="246"/>
      <c r="AD76" s="246"/>
      <c r="AE76" s="246"/>
      <c r="AF76" s="246"/>
      <c r="AG76" s="246"/>
      <c r="AH76" s="246"/>
      <c r="AI76" s="246"/>
      <c r="AJ76" s="246"/>
      <c r="AK76" s="246"/>
      <c r="AL76" s="246"/>
      <c r="AM76" s="246"/>
      <c r="AN76" s="246"/>
      <c r="AO76" s="246"/>
      <c r="AP76" s="246"/>
      <c r="AQ76" s="246"/>
      <c r="AR76" s="246"/>
      <c r="AS76" s="246"/>
      <c r="AT76" s="246"/>
      <c r="AU76" s="246"/>
      <c r="AV76" s="246"/>
      <c r="AW76" s="246"/>
      <c r="AX76" s="246"/>
      <c r="AY76" s="246"/>
      <c r="AZ76" s="246"/>
      <c r="BA76" s="303">
        <f t="shared" si="42"/>
        <v>47026</v>
      </c>
      <c r="BB76" s="5"/>
      <c r="BN76" s="50" t="s">
        <v>234</v>
      </c>
      <c r="BO76" s="364" t="s">
        <v>232</v>
      </c>
      <c r="BP76" s="55" t="s">
        <v>49</v>
      </c>
      <c r="BQ76" s="24"/>
      <c r="BR76" s="14" t="s">
        <v>63</v>
      </c>
      <c r="BS76" s="11">
        <v>45628</v>
      </c>
      <c r="BT76" s="39">
        <v>47026</v>
      </c>
      <c r="BU76" s="34">
        <f t="shared" si="20"/>
        <v>45627</v>
      </c>
      <c r="BV76" s="34">
        <f t="shared" si="20"/>
        <v>47026</v>
      </c>
      <c r="BW76" s="14" t="s">
        <v>2</v>
      </c>
      <c r="BX76" s="60" t="s">
        <v>235</v>
      </c>
      <c r="BY76" s="45" t="s">
        <v>9</v>
      </c>
      <c r="BZ76" s="375" t="s">
        <v>13</v>
      </c>
      <c r="CA76" s="375"/>
      <c r="CB76" s="52"/>
      <c r="CC76" s="3">
        <f>CE76-120</f>
        <v>45418</v>
      </c>
      <c r="CD76" s="2">
        <f>IF(DAY(CC76)&lt;=15,DATE(YEAR(CC76),MONTH(CC76),1),EOMONTH(CC76,0))</f>
        <v>45413</v>
      </c>
      <c r="CE76" s="2">
        <f>CG76</f>
        <v>45538</v>
      </c>
      <c r="CF76" s="2">
        <f>IF(DAY(CE76)&lt;=15,DATE(YEAR(CE76),MONTH(CE76),1),EOMONTH(CE76,0))</f>
        <v>45536</v>
      </c>
      <c r="CG76" s="2">
        <f>CI76-90</f>
        <v>45538</v>
      </c>
      <c r="CH76" s="2">
        <f>IF(DAY(CG76)&lt;=15,DATE(YEAR(CG76),MONTH(CG76),1),EOMONTH(CG76,0))</f>
        <v>45536</v>
      </c>
      <c r="CI76" s="2">
        <f t="shared" si="29"/>
        <v>45628</v>
      </c>
      <c r="CJ76" s="2">
        <f t="shared" si="30"/>
        <v>45627</v>
      </c>
    </row>
    <row r="77" spans="1:88" ht="26.25" customHeight="1">
      <c r="A77" s="131" t="s">
        <v>236</v>
      </c>
      <c r="B77" s="131" t="s">
        <v>228</v>
      </c>
      <c r="C77" s="132" t="s">
        <v>237</v>
      </c>
      <c r="D77" s="133" t="str">
        <f t="shared" ca="1" si="41"/>
        <v>En cours</v>
      </c>
      <c r="E77" s="245"/>
      <c r="F77" s="246"/>
      <c r="G77" s="246"/>
      <c r="H77" s="246"/>
      <c r="I77" s="246"/>
      <c r="J77" s="246"/>
      <c r="K77" s="246"/>
      <c r="L77" s="246"/>
      <c r="M77" s="246"/>
      <c r="N77" s="246"/>
      <c r="O77" s="246"/>
      <c r="P77" s="246"/>
      <c r="Q77" s="246"/>
      <c r="R77" s="246"/>
      <c r="S77" s="246"/>
      <c r="T77" s="246"/>
      <c r="U77" s="246"/>
      <c r="V77" s="246"/>
      <c r="W77" s="246"/>
      <c r="X77" s="246"/>
      <c r="Y77" s="246"/>
      <c r="Z77" s="246"/>
      <c r="AA77" s="246"/>
      <c r="AB77" s="246"/>
      <c r="AC77" s="246"/>
      <c r="AD77" s="246"/>
      <c r="AE77" s="246"/>
      <c r="AF77" s="246"/>
      <c r="AG77" s="246"/>
      <c r="AH77" s="246"/>
      <c r="AI77" s="246"/>
      <c r="AJ77" s="246"/>
      <c r="AK77" s="246"/>
      <c r="AL77" s="246"/>
      <c r="AM77" s="246"/>
      <c r="AN77" s="246"/>
      <c r="AO77" s="246"/>
      <c r="AP77" s="246"/>
      <c r="AQ77" s="246"/>
      <c r="AR77" s="246"/>
      <c r="AS77" s="246"/>
      <c r="AT77" s="246"/>
      <c r="AU77" s="246"/>
      <c r="AV77" s="246"/>
      <c r="AW77" s="246"/>
      <c r="AX77" s="246"/>
      <c r="AY77" s="246"/>
      <c r="AZ77" s="246"/>
      <c r="BA77" s="303">
        <f t="shared" si="42"/>
        <v>46329</v>
      </c>
      <c r="BC77"/>
      <c r="BD77"/>
      <c r="BE77"/>
      <c r="BF77"/>
      <c r="BG77"/>
      <c r="BH77"/>
      <c r="BI77"/>
      <c r="BN77" s="46" t="s">
        <v>238</v>
      </c>
      <c r="BO77" s="65" t="s">
        <v>236</v>
      </c>
      <c r="BP77" s="24" t="s">
        <v>49</v>
      </c>
      <c r="BQ77" s="24" t="s">
        <v>49</v>
      </c>
      <c r="BR77" s="14" t="s">
        <v>63</v>
      </c>
      <c r="BS77" s="11">
        <v>44869</v>
      </c>
      <c r="BT77" s="39">
        <v>46329</v>
      </c>
      <c r="BU77" s="34">
        <f t="shared" si="20"/>
        <v>44866</v>
      </c>
      <c r="BV77" s="34">
        <f t="shared" si="20"/>
        <v>46327</v>
      </c>
      <c r="BW77" s="14" t="s">
        <v>2</v>
      </c>
      <c r="BX77" s="60" t="s">
        <v>239</v>
      </c>
      <c r="BY77" s="45" t="s">
        <v>9</v>
      </c>
      <c r="BZ77" s="375" t="s">
        <v>13</v>
      </c>
      <c r="CA77" s="375"/>
      <c r="CB77" s="52"/>
      <c r="CC77" s="3">
        <f t="shared" ref="CC77:CC83" si="43">CE77-120</f>
        <v>44569</v>
      </c>
      <c r="CD77" s="3">
        <f t="shared" si="23"/>
        <v>44562</v>
      </c>
      <c r="CE77" s="3">
        <f t="shared" si="24"/>
        <v>44689</v>
      </c>
      <c r="CF77" s="3">
        <f t="shared" si="25"/>
        <v>44682</v>
      </c>
      <c r="CG77" s="3">
        <f>CI77-180</f>
        <v>44689</v>
      </c>
      <c r="CH77" s="3">
        <f t="shared" si="27"/>
        <v>44682</v>
      </c>
      <c r="CI77" s="3">
        <f t="shared" si="29"/>
        <v>44869</v>
      </c>
      <c r="CJ77" s="3">
        <f t="shared" si="30"/>
        <v>44866</v>
      </c>
    </row>
    <row r="78" spans="1:88" ht="29.25" customHeight="1">
      <c r="A78" s="308" t="s">
        <v>240</v>
      </c>
      <c r="B78" s="308" t="s">
        <v>228</v>
      </c>
      <c r="C78" s="308" t="s">
        <v>237</v>
      </c>
      <c r="D78" s="133" t="str">
        <f t="shared" ca="1" si="41"/>
        <v>En cours</v>
      </c>
      <c r="E78" s="245"/>
      <c r="F78" s="246"/>
      <c r="G78" s="246"/>
      <c r="H78" s="246"/>
      <c r="I78" s="246"/>
      <c r="J78" s="246"/>
      <c r="K78" s="246"/>
      <c r="L78" s="246"/>
      <c r="M78" s="246"/>
      <c r="N78" s="246"/>
      <c r="O78" s="246"/>
      <c r="P78" s="246"/>
      <c r="Q78" s="246"/>
      <c r="R78" s="246"/>
      <c r="S78" s="246"/>
      <c r="T78" s="246"/>
      <c r="U78" s="246"/>
      <c r="V78" s="246"/>
      <c r="W78" s="246"/>
      <c r="X78" s="246"/>
      <c r="Y78" s="246"/>
      <c r="Z78" s="246"/>
      <c r="AA78" s="246"/>
      <c r="AB78" s="246"/>
      <c r="AC78" s="246"/>
      <c r="AD78" s="246"/>
      <c r="AE78" s="246"/>
      <c r="AF78" s="246"/>
      <c r="AG78" s="246"/>
      <c r="AH78" s="246"/>
      <c r="AI78" s="246"/>
      <c r="AJ78" s="246"/>
      <c r="AK78" s="246"/>
      <c r="AL78" s="246"/>
      <c r="AM78" s="246"/>
      <c r="AN78" s="246"/>
      <c r="AO78" s="246"/>
      <c r="AP78" s="246"/>
      <c r="AQ78" s="246"/>
      <c r="AR78" s="246"/>
      <c r="AS78" s="246"/>
      <c r="AT78" s="246"/>
      <c r="AU78" s="246"/>
      <c r="AV78" s="246"/>
      <c r="AW78" s="246"/>
      <c r="AX78" s="246"/>
      <c r="AY78" s="246"/>
      <c r="AZ78" s="246"/>
      <c r="BA78" s="303">
        <f t="shared" si="42"/>
        <v>47046</v>
      </c>
      <c r="BN78" s="46" t="s">
        <v>238</v>
      </c>
      <c r="BO78" s="65" t="s">
        <v>240</v>
      </c>
      <c r="BP78" s="55" t="s">
        <v>49</v>
      </c>
      <c r="BQ78" s="24"/>
      <c r="BR78" s="14" t="s">
        <v>63</v>
      </c>
      <c r="BS78" s="11">
        <v>45580</v>
      </c>
      <c r="BT78" s="39">
        <v>47046</v>
      </c>
      <c r="BU78" s="34">
        <f t="shared" si="20"/>
        <v>45566</v>
      </c>
      <c r="BV78" s="34">
        <f t="shared" si="20"/>
        <v>47057</v>
      </c>
      <c r="BW78" s="14" t="s">
        <v>2</v>
      </c>
      <c r="BX78" s="60" t="s">
        <v>241</v>
      </c>
      <c r="BY78" s="45" t="s">
        <v>9</v>
      </c>
      <c r="BZ78" s="375" t="s">
        <v>13</v>
      </c>
      <c r="CA78" s="375"/>
      <c r="CB78" s="52"/>
      <c r="CC78" s="3">
        <f t="shared" si="43"/>
        <v>45395</v>
      </c>
      <c r="CD78" s="3">
        <f t="shared" si="23"/>
        <v>45383</v>
      </c>
      <c r="CE78" s="3">
        <f t="shared" si="24"/>
        <v>45515</v>
      </c>
      <c r="CF78" s="3">
        <f t="shared" si="25"/>
        <v>45505</v>
      </c>
      <c r="CG78" s="3">
        <f>CI78-65</f>
        <v>45515</v>
      </c>
      <c r="CH78" s="3">
        <f t="shared" si="27"/>
        <v>45505</v>
      </c>
      <c r="CI78" s="3">
        <f t="shared" si="29"/>
        <v>45580</v>
      </c>
      <c r="CJ78" s="3">
        <f t="shared" si="30"/>
        <v>45566</v>
      </c>
    </row>
    <row r="79" spans="1:88" ht="34.5" customHeight="1">
      <c r="A79" s="131" t="s">
        <v>242</v>
      </c>
      <c r="B79" s="131" t="s">
        <v>228</v>
      </c>
      <c r="C79" s="132" t="s">
        <v>243</v>
      </c>
      <c r="D79" s="133" t="str">
        <f ca="1">IF(BT79&lt;TODAY(),"Terminé",(IF(BS79&gt;=TODAY(),"À venir","En cours")))</f>
        <v>En cours</v>
      </c>
      <c r="E79" s="245"/>
      <c r="F79" s="246"/>
      <c r="G79" s="246"/>
      <c r="H79" s="246"/>
      <c r="I79" s="246"/>
      <c r="J79" s="246"/>
      <c r="K79" s="246"/>
      <c r="L79" s="246"/>
      <c r="M79" s="246"/>
      <c r="N79" s="246"/>
      <c r="O79" s="246"/>
      <c r="P79" s="246"/>
      <c r="Q79" s="246"/>
      <c r="R79" s="246"/>
      <c r="S79" s="246"/>
      <c r="T79" s="246"/>
      <c r="U79" s="246"/>
      <c r="V79" s="246"/>
      <c r="W79" s="246"/>
      <c r="X79" s="246"/>
      <c r="Y79" s="246"/>
      <c r="Z79" s="246"/>
      <c r="AA79" s="246"/>
      <c r="AB79" s="246"/>
      <c r="AC79" s="246"/>
      <c r="AD79" s="246"/>
      <c r="AE79" s="246"/>
      <c r="AF79" s="246"/>
      <c r="AG79" s="246"/>
      <c r="AH79" s="246"/>
      <c r="AI79" s="246"/>
      <c r="AJ79" s="246"/>
      <c r="AK79" s="246"/>
      <c r="AL79" s="246"/>
      <c r="AM79" s="246"/>
      <c r="AN79" s="246"/>
      <c r="AO79" s="246"/>
      <c r="AP79" s="246"/>
      <c r="AQ79" s="246"/>
      <c r="AR79" s="246"/>
      <c r="AS79" s="246"/>
      <c r="AT79" s="246"/>
      <c r="AU79" s="246"/>
      <c r="AV79" s="246"/>
      <c r="AW79" s="246"/>
      <c r="AX79" s="246"/>
      <c r="AY79" s="246"/>
      <c r="AZ79" s="246"/>
      <c r="BA79" s="303">
        <f>BT79</f>
        <v>46057</v>
      </c>
      <c r="BB79"/>
      <c r="BN79" s="46" t="s">
        <v>242</v>
      </c>
      <c r="BO79" s="65" t="s">
        <v>242</v>
      </c>
      <c r="BP79" s="55" t="s">
        <v>49</v>
      </c>
      <c r="BQ79" s="24"/>
      <c r="BR79" s="14"/>
      <c r="BS79" s="11">
        <v>44595</v>
      </c>
      <c r="BT79" s="39">
        <v>46057</v>
      </c>
      <c r="BU79" s="34">
        <f>IF(DAY(BS79)&lt;=15,DATE(YEAR(BS79),MONTH(BS79),1),EOMONTH(BS79,0))</f>
        <v>44593</v>
      </c>
      <c r="BV79" s="34">
        <f>IF(DAY(BT79)&lt;=15,DATE(YEAR(BT79),MONTH(BT79),1),EOMONTH(BT79,0))</f>
        <v>46054</v>
      </c>
      <c r="BW79" s="14"/>
      <c r="BX79" s="60"/>
      <c r="BY79" s="45"/>
      <c r="BZ79" s="375"/>
      <c r="CA79" s="375"/>
      <c r="CB79" s="52"/>
      <c r="CC79" s="2">
        <f t="shared" si="43"/>
        <v>44365</v>
      </c>
      <c r="CD79" s="2">
        <f t="shared" si="23"/>
        <v>44377</v>
      </c>
      <c r="CE79" s="2">
        <f t="shared" si="24"/>
        <v>44485</v>
      </c>
      <c r="CF79" s="2">
        <f t="shared" si="25"/>
        <v>44500</v>
      </c>
      <c r="CG79" s="2">
        <f t="shared" ref="CG79:CG80" si="44">CI79-110</f>
        <v>44485</v>
      </c>
      <c r="CH79" s="2">
        <f t="shared" si="27"/>
        <v>44500</v>
      </c>
      <c r="CI79" s="2">
        <f>BS79</f>
        <v>44595</v>
      </c>
      <c r="CJ79" s="2">
        <f>IF(DAY(CI79)&lt;=15,DATE(YEAR(CI79),MONTH(CI79),1),EOMONTH(CI79,0))</f>
        <v>44593</v>
      </c>
    </row>
    <row r="80" spans="1:88" ht="34.5" customHeight="1">
      <c r="A80" s="131" t="s">
        <v>65</v>
      </c>
      <c r="B80" s="131" t="s">
        <v>228</v>
      </c>
      <c r="C80" s="132" t="s">
        <v>243</v>
      </c>
      <c r="D80" s="133" t="str">
        <f ca="1">IF(BT80&lt;TODAY(),"Terminé",(IF(BS80&gt;=TODAY(),"À venir","En cours")))</f>
        <v>À venir</v>
      </c>
      <c r="E80" s="245"/>
      <c r="F80" s="246"/>
      <c r="G80" s="246"/>
      <c r="H80" s="246"/>
      <c r="I80" s="246"/>
      <c r="J80" s="246"/>
      <c r="K80" s="246"/>
      <c r="L80" s="246"/>
      <c r="M80" s="246"/>
      <c r="N80" s="246"/>
      <c r="O80" s="246"/>
      <c r="P80" s="246"/>
      <c r="Q80" s="246"/>
      <c r="R80" s="246"/>
      <c r="S80" s="246"/>
      <c r="T80" s="246"/>
      <c r="U80" s="246"/>
      <c r="V80" s="246"/>
      <c r="W80" s="246"/>
      <c r="X80" s="246"/>
      <c r="Y80" s="246"/>
      <c r="Z80" s="246"/>
      <c r="AA80" s="246"/>
      <c r="AB80" s="246"/>
      <c r="AC80" s="246"/>
      <c r="AD80" s="246"/>
      <c r="AE80" s="246"/>
      <c r="AF80" s="246"/>
      <c r="AG80" s="246"/>
      <c r="AH80" s="246"/>
      <c r="AI80" s="246"/>
      <c r="AJ80" s="246"/>
      <c r="AK80" s="246"/>
      <c r="AL80" s="246"/>
      <c r="AM80" s="246"/>
      <c r="AN80" s="246"/>
      <c r="AO80" s="246"/>
      <c r="AP80" s="246"/>
      <c r="AQ80" s="246"/>
      <c r="AR80" s="246"/>
      <c r="AS80" s="246"/>
      <c r="AT80" s="246"/>
      <c r="AU80" s="246"/>
      <c r="AV80" s="246"/>
      <c r="AW80" s="246"/>
      <c r="AX80" s="246"/>
      <c r="AY80" s="246"/>
      <c r="AZ80" s="246"/>
      <c r="BA80" s="303">
        <f>BT80</f>
        <v>47518</v>
      </c>
      <c r="BB80"/>
      <c r="BN80" s="46" t="s">
        <v>242</v>
      </c>
      <c r="BO80" s="65" t="s">
        <v>244</v>
      </c>
      <c r="BP80" s="55" t="s">
        <v>49</v>
      </c>
      <c r="BQ80" s="24"/>
      <c r="BR80" s="14"/>
      <c r="BS80" s="11">
        <f>BT79+1</f>
        <v>46058</v>
      </c>
      <c r="BT80" s="39">
        <f>BS80+1460</f>
        <v>47518</v>
      </c>
      <c r="BU80" s="34">
        <f>IF(DAY(BS80)&lt;=15,DATE(YEAR(BS80),MONTH(BS80),1),EOMONTH(BS80,0))</f>
        <v>46054</v>
      </c>
      <c r="BV80" s="34">
        <f>IF(DAY(BT80)&lt;=15,DATE(YEAR(BT80),MONTH(BT80),1),EOMONTH(BT80,0))</f>
        <v>47515</v>
      </c>
      <c r="BW80" s="14"/>
      <c r="BX80" s="60"/>
      <c r="BY80" s="45"/>
      <c r="BZ80" s="375"/>
      <c r="CA80" s="375"/>
      <c r="CB80" s="52"/>
      <c r="CC80" s="2">
        <f t="shared" si="43"/>
        <v>45828</v>
      </c>
      <c r="CD80" s="2">
        <f t="shared" si="23"/>
        <v>45838</v>
      </c>
      <c r="CE80" s="2">
        <f t="shared" si="24"/>
        <v>45948</v>
      </c>
      <c r="CF80" s="2">
        <f t="shared" si="25"/>
        <v>45961</v>
      </c>
      <c r="CG80" s="2">
        <f t="shared" si="44"/>
        <v>45948</v>
      </c>
      <c r="CH80" s="2">
        <f t="shared" si="27"/>
        <v>45961</v>
      </c>
      <c r="CI80" s="2">
        <f>BS80</f>
        <v>46058</v>
      </c>
      <c r="CJ80" s="2">
        <f>IF(DAY(CI80)&lt;=15,DATE(YEAR(CI80),MONTH(CI80),1),EOMONTH(CI80,0))</f>
        <v>46054</v>
      </c>
    </row>
    <row r="81" spans="1:88" s="28" customFormat="1" ht="29.25" customHeight="1">
      <c r="A81" s="131" t="s">
        <v>245</v>
      </c>
      <c r="B81" s="131" t="s">
        <v>246</v>
      </c>
      <c r="C81" s="132" t="s">
        <v>247</v>
      </c>
      <c r="D81" s="133" t="str">
        <f t="shared" ca="1" si="41"/>
        <v>En cours</v>
      </c>
      <c r="E81" s="245"/>
      <c r="F81" s="246"/>
      <c r="G81" s="246"/>
      <c r="H81" s="246"/>
      <c r="I81" s="246"/>
      <c r="J81" s="246"/>
      <c r="K81" s="246"/>
      <c r="L81" s="246"/>
      <c r="M81" s="246"/>
      <c r="N81" s="246"/>
      <c r="O81" s="246"/>
      <c r="P81" s="246"/>
      <c r="Q81" s="246"/>
      <c r="R81" s="246"/>
      <c r="S81" s="246"/>
      <c r="T81" s="246"/>
      <c r="U81" s="246"/>
      <c r="V81" s="246"/>
      <c r="W81" s="246"/>
      <c r="X81" s="246"/>
      <c r="Y81" s="246"/>
      <c r="Z81" s="246"/>
      <c r="AA81" s="246"/>
      <c r="AB81" s="246"/>
      <c r="AC81" s="246"/>
      <c r="AD81" s="246"/>
      <c r="AE81" s="246"/>
      <c r="AF81" s="246"/>
      <c r="AG81" s="246"/>
      <c r="AH81" s="246"/>
      <c r="AI81" s="246"/>
      <c r="AJ81" s="246"/>
      <c r="AK81" s="246"/>
      <c r="AL81" s="246"/>
      <c r="AM81" s="246"/>
      <c r="AN81" s="246"/>
      <c r="AO81" s="246"/>
      <c r="AP81" s="246"/>
      <c r="AQ81" s="246"/>
      <c r="AR81" s="246"/>
      <c r="AS81" s="246"/>
      <c r="AT81" s="246"/>
      <c r="AU81" s="246"/>
      <c r="AV81" s="246"/>
      <c r="AW81" s="246"/>
      <c r="AX81" s="246"/>
      <c r="AY81" s="246"/>
      <c r="AZ81" s="246"/>
      <c r="BA81" s="303">
        <f t="shared" si="42"/>
        <v>46750</v>
      </c>
      <c r="BB81" s="5"/>
      <c r="BN81" s="46" t="s">
        <v>248</v>
      </c>
      <c r="BO81" s="65" t="s">
        <v>245</v>
      </c>
      <c r="BP81" s="24" t="s">
        <v>49</v>
      </c>
      <c r="BQ81" s="24" t="s">
        <v>49</v>
      </c>
      <c r="BR81" s="14" t="s">
        <v>63</v>
      </c>
      <c r="BS81" s="11">
        <v>45427</v>
      </c>
      <c r="BT81" s="39">
        <v>46750</v>
      </c>
      <c r="BU81" s="34">
        <f>IF(DAY(BS81)&lt;=15,DATE(YEAR(BS81),MONTH(BS81),1),EOMONTH(BS81,0))</f>
        <v>45413</v>
      </c>
      <c r="BV81" s="34">
        <f t="shared" ref="BV81:BV83" si="45">IF(DAY(BT81)&lt;=15,DATE(YEAR(BT81),MONTH(BT81),1),EOMONTH(BT81,0))</f>
        <v>46752</v>
      </c>
      <c r="BW81" s="14" t="s">
        <v>0</v>
      </c>
      <c r="BX81" s="60" t="s">
        <v>249</v>
      </c>
      <c r="BY81" s="45" t="s">
        <v>9</v>
      </c>
      <c r="BZ81" s="375" t="s">
        <v>10</v>
      </c>
      <c r="CA81" s="375"/>
      <c r="CB81" s="52"/>
      <c r="CC81" s="3">
        <f t="shared" si="43"/>
        <v>45107</v>
      </c>
      <c r="CD81" s="2">
        <f t="shared" si="23"/>
        <v>45107</v>
      </c>
      <c r="CE81" s="2">
        <f t="shared" si="24"/>
        <v>45227</v>
      </c>
      <c r="CF81" s="2">
        <f t="shared" si="25"/>
        <v>45230</v>
      </c>
      <c r="CG81" s="2">
        <f>CI81-200</f>
        <v>45227</v>
      </c>
      <c r="CH81" s="2">
        <f t="shared" si="27"/>
        <v>45230</v>
      </c>
      <c r="CI81" s="2">
        <f t="shared" si="29"/>
        <v>45427</v>
      </c>
      <c r="CJ81" s="2">
        <f t="shared" si="30"/>
        <v>45413</v>
      </c>
    </row>
    <row r="82" spans="1:88" ht="32.25" customHeight="1">
      <c r="A82" s="131" t="s">
        <v>65</v>
      </c>
      <c r="B82" s="131" t="s">
        <v>246</v>
      </c>
      <c r="C82" s="132" t="s">
        <v>250</v>
      </c>
      <c r="D82" s="133" t="str">
        <f t="shared" ca="1" si="41"/>
        <v>En cours</v>
      </c>
      <c r="E82" s="245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6"/>
      <c r="AB82" s="246"/>
      <c r="AC82" s="246"/>
      <c r="AD82" s="246"/>
      <c r="AE82" s="246"/>
      <c r="AF82" s="246"/>
      <c r="AG82" s="246"/>
      <c r="AH82" s="246"/>
      <c r="AI82" s="246"/>
      <c r="AJ82" s="246"/>
      <c r="AK82" s="246"/>
      <c r="AL82" s="246"/>
      <c r="AM82" s="246"/>
      <c r="AN82" s="246"/>
      <c r="AO82" s="246"/>
      <c r="AP82" s="246"/>
      <c r="AQ82" s="246"/>
      <c r="AR82" s="246"/>
      <c r="AS82" s="246"/>
      <c r="AT82" s="246"/>
      <c r="AU82" s="246"/>
      <c r="AV82" s="246"/>
      <c r="AW82" s="246"/>
      <c r="AX82" s="246"/>
      <c r="AY82" s="246"/>
      <c r="AZ82" s="246"/>
      <c r="BA82" s="303">
        <f t="shared" si="42"/>
        <v>47390</v>
      </c>
      <c r="BN82" s="46" t="s">
        <v>251</v>
      </c>
      <c r="BO82" s="65" t="s">
        <v>252</v>
      </c>
      <c r="BP82" s="55" t="s">
        <v>49</v>
      </c>
      <c r="BQ82" s="24"/>
      <c r="BR82" s="14" t="s">
        <v>63</v>
      </c>
      <c r="BS82" s="11">
        <v>45663</v>
      </c>
      <c r="BT82" s="39">
        <v>47390</v>
      </c>
      <c r="BU82" s="34">
        <f t="shared" ref="BU82:BU83" si="46">IF(DAY(BS82)&lt;=15,DATE(YEAR(BS82),MONTH(BS82),1),EOMONTH(BS82,0))</f>
        <v>45658</v>
      </c>
      <c r="BV82" s="34">
        <f t="shared" si="45"/>
        <v>47391</v>
      </c>
      <c r="BW82" s="14" t="s">
        <v>0</v>
      </c>
      <c r="BX82" s="60" t="s">
        <v>253</v>
      </c>
      <c r="BY82" s="45" t="s">
        <v>9</v>
      </c>
      <c r="BZ82" s="375" t="s">
        <v>10</v>
      </c>
      <c r="CA82" s="375" t="s">
        <v>11</v>
      </c>
      <c r="CB82" s="52"/>
      <c r="CC82" s="2">
        <f t="shared" si="43"/>
        <v>45463</v>
      </c>
      <c r="CD82" s="2">
        <f t="shared" si="23"/>
        <v>45473</v>
      </c>
      <c r="CE82" s="2">
        <f t="shared" si="24"/>
        <v>45583</v>
      </c>
      <c r="CF82" s="2">
        <f t="shared" si="25"/>
        <v>45596</v>
      </c>
      <c r="CG82" s="2">
        <f>CI82-80</f>
        <v>45583</v>
      </c>
      <c r="CH82" s="2">
        <f t="shared" si="27"/>
        <v>45596</v>
      </c>
      <c r="CI82" s="2">
        <f t="shared" si="29"/>
        <v>45663</v>
      </c>
      <c r="CJ82" s="2">
        <f t="shared" si="30"/>
        <v>45658</v>
      </c>
    </row>
    <row r="83" spans="1:88" ht="34.5" customHeight="1">
      <c r="A83" s="131" t="s">
        <v>254</v>
      </c>
      <c r="B83" s="131" t="s">
        <v>246</v>
      </c>
      <c r="C83" s="132" t="s">
        <v>255</v>
      </c>
      <c r="D83" s="133" t="str">
        <f t="shared" ca="1" si="41"/>
        <v>En cours</v>
      </c>
      <c r="E83" s="245"/>
      <c r="F83" s="246"/>
      <c r="G83" s="246"/>
      <c r="H83" s="246"/>
      <c r="I83" s="246"/>
      <c r="J83" s="246"/>
      <c r="K83" s="246"/>
      <c r="L83" s="246"/>
      <c r="M83" s="246"/>
      <c r="N83" s="246"/>
      <c r="O83" s="246"/>
      <c r="P83" s="246"/>
      <c r="Q83" s="246"/>
      <c r="R83" s="246"/>
      <c r="S83" s="246"/>
      <c r="T83" s="246"/>
      <c r="U83" s="246"/>
      <c r="V83" s="246"/>
      <c r="W83" s="246"/>
      <c r="X83" s="246"/>
      <c r="Y83" s="246"/>
      <c r="Z83" s="246"/>
      <c r="AA83" s="246"/>
      <c r="AB83" s="246"/>
      <c r="AC83" s="246"/>
      <c r="AD83" s="246"/>
      <c r="AE83" s="246"/>
      <c r="AF83" s="246"/>
      <c r="AG83" s="246"/>
      <c r="AH83" s="246"/>
      <c r="AI83" s="246"/>
      <c r="AJ83" s="246"/>
      <c r="AK83" s="246"/>
      <c r="AL83" s="246"/>
      <c r="AM83" s="246"/>
      <c r="AN83" s="246"/>
      <c r="AO83" s="246"/>
      <c r="AP83" s="246"/>
      <c r="AQ83" s="246"/>
      <c r="AR83" s="246"/>
      <c r="AS83" s="246"/>
      <c r="AT83" s="246"/>
      <c r="AU83" s="246"/>
      <c r="AV83" s="246"/>
      <c r="AW83" s="246"/>
      <c r="AX83" s="246"/>
      <c r="AY83" s="246"/>
      <c r="AZ83" s="246"/>
      <c r="BA83" s="303">
        <f t="shared" si="42"/>
        <v>46918</v>
      </c>
      <c r="BB83"/>
      <c r="BN83" s="46" t="s">
        <v>256</v>
      </c>
      <c r="BO83" s="65" t="s">
        <v>254</v>
      </c>
      <c r="BP83" s="24" t="s">
        <v>49</v>
      </c>
      <c r="BQ83" s="24" t="s">
        <v>49</v>
      </c>
      <c r="BR83" s="14" t="s">
        <v>63</v>
      </c>
      <c r="BS83" s="11">
        <v>45458</v>
      </c>
      <c r="BT83" s="39">
        <v>46918</v>
      </c>
      <c r="BU83" s="34">
        <f t="shared" si="46"/>
        <v>45444</v>
      </c>
      <c r="BV83" s="34">
        <f t="shared" si="45"/>
        <v>46905</v>
      </c>
      <c r="BW83" s="14" t="s">
        <v>0</v>
      </c>
      <c r="BX83" s="60" t="s">
        <v>257</v>
      </c>
      <c r="BY83" s="45" t="s">
        <v>9</v>
      </c>
      <c r="BZ83" s="375" t="s">
        <v>10</v>
      </c>
      <c r="CA83" s="375"/>
      <c r="CB83" s="52" t="s">
        <v>11</v>
      </c>
      <c r="CC83" s="2">
        <f t="shared" si="43"/>
        <v>45228</v>
      </c>
      <c r="CD83" s="2">
        <f t="shared" si="23"/>
        <v>45230</v>
      </c>
      <c r="CE83" s="2">
        <f t="shared" si="24"/>
        <v>45348</v>
      </c>
      <c r="CF83" s="2">
        <f t="shared" si="25"/>
        <v>45351</v>
      </c>
      <c r="CG83" s="2">
        <f>CI83-110</f>
        <v>45348</v>
      </c>
      <c r="CH83" s="2">
        <f t="shared" si="27"/>
        <v>45351</v>
      </c>
      <c r="CI83" s="2">
        <f t="shared" si="29"/>
        <v>45458</v>
      </c>
      <c r="CJ83" s="2">
        <f t="shared" si="30"/>
        <v>45444</v>
      </c>
    </row>
  </sheetData>
  <sheetProtection algorithmName="SHA-512" hashValue="JZHTWu8gvhlLj7zxJtQW3KDbhiE6V0XthYBrpzfM2uZ7xhzlR4dUc1FySCLaQ1ybq2JmK7DySodBnPVMJuEwZw==" saltValue="owcerDB/IhSsSg+Q1FyPsQ==" spinCount="100000" sheet="1" autoFilter="0"/>
  <autoFilter ref="A6:D6" xr:uid="{1EC3AE2B-C519-4AE0-A8B4-D992B23E14D0}"/>
  <mergeCells count="5">
    <mergeCell ref="A4:B4"/>
    <mergeCell ref="E5:P5"/>
    <mergeCell ref="Q5:AB5"/>
    <mergeCell ref="AC5:AN5"/>
    <mergeCell ref="AO5:AZ5"/>
  </mergeCells>
  <conditionalFormatting sqref="C2">
    <cfRule type="expression" dxfId="250" priority="11">
      <formula>AND(BX$6&gt;=#REF!,BX$6&lt;=#REF!)</formula>
    </cfRule>
    <cfRule type="expression" dxfId="249" priority="12">
      <formula>AND(BX$6&gt;=#REF!,BX$6&lt;=#REF!)</formula>
    </cfRule>
    <cfRule type="expression" dxfId="248" priority="13">
      <formula>AND(BX$6&gt;=#REF!,BX$6&lt;=#REF!)</formula>
    </cfRule>
    <cfRule type="expression" dxfId="247" priority="14">
      <formula>AND(BX$6&gt;=#REF!,BX$6&lt;=#REF!)</formula>
    </cfRule>
  </conditionalFormatting>
  <conditionalFormatting sqref="D1:D5 D84:D1048576">
    <cfRule type="containsText" dxfId="246" priority="15" operator="containsText" text="A venir">
      <formula>NOT(ISERROR(SEARCH("A venir",D1)))</formula>
    </cfRule>
  </conditionalFormatting>
  <conditionalFormatting sqref="D1:D1048576">
    <cfRule type="containsText" dxfId="245" priority="9" operator="containsText" text="Term">
      <formula>NOT(ISERROR(SEARCH("Term",D1)))</formula>
    </cfRule>
  </conditionalFormatting>
  <conditionalFormatting sqref="D6:D83">
    <cfRule type="containsText" dxfId="244" priority="10" operator="containsText" text="A venir">
      <formula>NOT(ISERROR(SEARCH("A venir",D6)))</formula>
    </cfRule>
  </conditionalFormatting>
  <conditionalFormatting sqref="D7:D83">
    <cfRule type="containsText" dxfId="243" priority="3" operator="containsText" text="À venir">
      <formula>NOT(ISERROR(SEARCH("À venir",D7)))</formula>
    </cfRule>
    <cfRule type="containsText" dxfId="242" priority="5" operator="containsText" text="En cours">
      <formula>NOT(ISERROR(SEARCH("En cours",D7)))</formula>
    </cfRule>
    <cfRule type="expression" dxfId="241" priority="6">
      <formula>AND(D$6&gt;=$CD7,D$6&lt;=$CF7)</formula>
    </cfRule>
  </conditionalFormatting>
  <conditionalFormatting sqref="D7:AZ83">
    <cfRule type="expression" dxfId="240" priority="7">
      <formula>AND(D$6&gt;=$BU7,D$6&lt;=$BV7)</formula>
    </cfRule>
    <cfRule type="expression" dxfId="239" priority="8">
      <formula>AND(D$6&gt;=$CH7,D$6&lt;=$CJ7)</formula>
    </cfRule>
  </conditionalFormatting>
  <conditionalFormatting sqref="E7:AZ83">
    <cfRule type="expression" dxfId="238" priority="4">
      <formula>AND(E$6&gt;=$CD7,E$6&lt;=$CF7)</formula>
    </cfRule>
  </conditionalFormatting>
  <conditionalFormatting sqref="BN71:BN73 BN39">
    <cfRule type="duplicateValues" dxfId="237" priority="16"/>
  </conditionalFormatting>
  <conditionalFormatting sqref="BO1:BO73 BO75:BO1048576">
    <cfRule type="duplicateValues" dxfId="236" priority="2"/>
  </conditionalFormatting>
  <printOptions horizontalCentered="1" verticalCentered="1"/>
  <pageMargins left="0.31496062992125984" right="0.31496062992125984" top="0.35433070866141736" bottom="0.35433070866141736" header="0.31496062992125984" footer="0.31496062992125984"/>
  <pageSetup paperSize="8" scale="7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86176-53C4-4E4E-AA10-0CE351FCE337}">
  <sheetPr codeName="Feuil12">
    <pageSetUpPr fitToPage="1"/>
  </sheetPr>
  <dimension ref="A1:CQ54"/>
  <sheetViews>
    <sheetView showGridLines="0" zoomScale="60" zoomScaleNormal="60" workbookViewId="0">
      <pane xSplit="4" ySplit="6" topLeftCell="Q35" activePane="bottomRight" state="frozen"/>
      <selection pane="topRight" activeCell="D6" sqref="D6"/>
      <selection pane="bottomLeft" activeCell="D6" sqref="D6"/>
      <selection pane="bottomRight" activeCell="C38" sqref="C38"/>
    </sheetView>
  </sheetViews>
  <sheetFormatPr baseColWidth="10" defaultColWidth="17.26953125" defaultRowHeight="15.5"/>
  <cols>
    <col min="1" max="1" width="17.81640625" style="197" customWidth="1"/>
    <col min="2" max="2" width="27.453125" style="198" customWidth="1"/>
    <col min="3" max="3" width="56.453125" style="142" customWidth="1"/>
    <col min="4" max="4" width="13.453125" style="144" customWidth="1"/>
    <col min="5" max="6" width="3.1796875" style="191" hidden="1" customWidth="1"/>
    <col min="7" max="7" width="3.453125" style="191" hidden="1" customWidth="1"/>
    <col min="8" max="16" width="3.1796875" style="191" hidden="1" customWidth="1"/>
    <col min="17" max="52" width="3.1796875" style="191" customWidth="1"/>
    <col min="53" max="53" width="14.453125" style="146" customWidth="1"/>
    <col min="54" max="58" width="17.26953125" style="149" customWidth="1"/>
    <col min="59" max="59" width="17.26953125" style="225" customWidth="1"/>
    <col min="60" max="60" width="17.26953125" style="197" customWidth="1"/>
    <col min="61" max="61" width="17.26953125" style="198" customWidth="1"/>
    <col min="62" max="62" width="17.26953125" style="142" customWidth="1"/>
    <col min="63" max="63" width="17.26953125" style="193" customWidth="1"/>
    <col min="64" max="64" width="17.26953125" style="148" customWidth="1"/>
    <col min="65" max="65" width="17.26953125" customWidth="1"/>
    <col min="66" max="66" width="17.26953125" style="146" customWidth="1"/>
    <col min="67" max="67" width="12.7265625" style="148" hidden="1" customWidth="1"/>
    <col min="68" max="68" width="17.26953125" style="148" hidden="1" customWidth="1"/>
    <col min="69" max="69" width="17.26953125" style="142" hidden="1" customWidth="1"/>
    <col min="70" max="71" width="17.26953125" style="143" hidden="1" customWidth="1"/>
    <col min="72" max="73" width="17.26953125" style="350" hidden="1" customWidth="1"/>
    <col min="74" max="74" width="17.26953125" style="143" hidden="1" customWidth="1"/>
    <col min="75" max="76" width="17.26953125" style="144" hidden="1" customWidth="1"/>
    <col min="77" max="77" width="69.81640625" style="144" hidden="1" customWidth="1"/>
    <col min="78" max="82" width="17.26953125" style="144" hidden="1" customWidth="1"/>
    <col min="83" max="89" width="17.26953125" style="149" hidden="1" customWidth="1"/>
    <col min="90" max="90" width="19.7265625" style="149" hidden="1" customWidth="1"/>
    <col min="91" max="95" width="17.26953125" style="149" hidden="1" customWidth="1"/>
    <col min="96" max="96" width="17.26953125" style="149" customWidth="1"/>
    <col min="97" max="16384" width="17.26953125" style="149"/>
  </cols>
  <sheetData>
    <row r="1" spans="1:95" ht="26.25" hidden="1" customHeight="1">
      <c r="A1" s="183" t="s">
        <v>258</v>
      </c>
      <c r="B1" s="184"/>
      <c r="C1" s="184"/>
      <c r="E1" s="185">
        <f t="shared" ref="E1:AN1" si="0">VALUE(YEAR(E6)&amp;TEXT(MONTH(E6),"00"))</f>
        <v>202401</v>
      </c>
      <c r="F1" s="185">
        <f t="shared" si="0"/>
        <v>202402</v>
      </c>
      <c r="G1" s="185">
        <f t="shared" si="0"/>
        <v>202403</v>
      </c>
      <c r="H1" s="185">
        <f t="shared" si="0"/>
        <v>202404</v>
      </c>
      <c r="I1" s="185">
        <f t="shared" si="0"/>
        <v>202405</v>
      </c>
      <c r="J1" s="185">
        <f t="shared" si="0"/>
        <v>202406</v>
      </c>
      <c r="K1" s="185">
        <f t="shared" si="0"/>
        <v>202407</v>
      </c>
      <c r="L1" s="185">
        <f t="shared" si="0"/>
        <v>202408</v>
      </c>
      <c r="M1" s="185">
        <f t="shared" si="0"/>
        <v>202409</v>
      </c>
      <c r="N1" s="185">
        <f t="shared" si="0"/>
        <v>202410</v>
      </c>
      <c r="O1" s="185">
        <f t="shared" si="0"/>
        <v>202411</v>
      </c>
      <c r="P1" s="185">
        <f t="shared" si="0"/>
        <v>202412</v>
      </c>
      <c r="Q1" s="185">
        <f t="shared" si="0"/>
        <v>202501</v>
      </c>
      <c r="R1" s="185">
        <f t="shared" si="0"/>
        <v>202502</v>
      </c>
      <c r="S1" s="185">
        <f t="shared" si="0"/>
        <v>202503</v>
      </c>
      <c r="T1" s="185">
        <f t="shared" si="0"/>
        <v>202504</v>
      </c>
      <c r="U1" s="185">
        <f t="shared" si="0"/>
        <v>202505</v>
      </c>
      <c r="V1" s="185">
        <f t="shared" si="0"/>
        <v>202506</v>
      </c>
      <c r="W1" s="185">
        <f t="shared" si="0"/>
        <v>202507</v>
      </c>
      <c r="X1" s="185">
        <f t="shared" si="0"/>
        <v>202508</v>
      </c>
      <c r="Y1" s="185">
        <f t="shared" si="0"/>
        <v>202509</v>
      </c>
      <c r="Z1" s="185">
        <f t="shared" si="0"/>
        <v>202510</v>
      </c>
      <c r="AA1" s="185">
        <f t="shared" si="0"/>
        <v>202511</v>
      </c>
      <c r="AB1" s="185">
        <f t="shared" si="0"/>
        <v>202512</v>
      </c>
      <c r="AC1" s="185">
        <f t="shared" si="0"/>
        <v>202601</v>
      </c>
      <c r="AD1" s="185">
        <f t="shared" si="0"/>
        <v>202602</v>
      </c>
      <c r="AE1" s="185">
        <f t="shared" si="0"/>
        <v>202603</v>
      </c>
      <c r="AF1" s="185">
        <f t="shared" si="0"/>
        <v>202604</v>
      </c>
      <c r="AG1" s="185">
        <f t="shared" si="0"/>
        <v>202605</v>
      </c>
      <c r="AH1" s="185">
        <f t="shared" si="0"/>
        <v>202606</v>
      </c>
      <c r="AI1" s="185">
        <f t="shared" si="0"/>
        <v>202607</v>
      </c>
      <c r="AJ1" s="185">
        <f t="shared" si="0"/>
        <v>202608</v>
      </c>
      <c r="AK1" s="185">
        <f t="shared" si="0"/>
        <v>202609</v>
      </c>
      <c r="AL1" s="185">
        <f t="shared" si="0"/>
        <v>202610</v>
      </c>
      <c r="AM1" s="185">
        <f t="shared" si="0"/>
        <v>202611</v>
      </c>
      <c r="AN1" s="185">
        <f t="shared" si="0"/>
        <v>202612</v>
      </c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B1" s="186"/>
      <c r="BG1" s="187"/>
      <c r="BH1" s="183"/>
      <c r="BI1" s="184"/>
      <c r="BJ1" s="186"/>
      <c r="BK1" s="186"/>
      <c r="BL1" s="188"/>
      <c r="BN1" s="189"/>
      <c r="BO1" s="188"/>
      <c r="BP1" s="188"/>
      <c r="BQ1" s="184"/>
      <c r="BW1" s="186"/>
      <c r="BX1" s="186"/>
      <c r="BY1" s="186"/>
      <c r="BZ1" s="186"/>
      <c r="CA1" s="186"/>
      <c r="CB1" s="186"/>
      <c r="CC1" s="186"/>
      <c r="CD1" s="186"/>
    </row>
    <row r="2" spans="1:95" ht="18.75" customHeight="1">
      <c r="A2" s="190"/>
      <c r="B2" s="194"/>
      <c r="C2" s="228" t="s">
        <v>259</v>
      </c>
      <c r="BG2" s="192"/>
      <c r="BH2" s="190"/>
      <c r="BI2" s="194" t="s">
        <v>260</v>
      </c>
      <c r="BS2" s="195"/>
      <c r="BT2" s="351"/>
      <c r="BU2" s="351"/>
      <c r="BV2" s="195"/>
    </row>
    <row r="3" spans="1:95" ht="18.75" customHeight="1">
      <c r="A3" s="149"/>
      <c r="B3" s="196"/>
      <c r="C3" s="230" t="s">
        <v>261</v>
      </c>
      <c r="BG3" s="192"/>
      <c r="BJ3" s="196"/>
      <c r="BK3" s="196"/>
      <c r="BL3" s="196"/>
      <c r="BN3" s="196"/>
      <c r="BS3" s="195"/>
      <c r="BT3" s="351"/>
      <c r="BU3" s="351"/>
      <c r="BV3" s="195"/>
    </row>
    <row r="4" spans="1:95" ht="18.75" customHeight="1">
      <c r="A4" s="402" t="s">
        <v>262</v>
      </c>
      <c r="B4" s="402"/>
      <c r="C4" s="231" t="s">
        <v>23</v>
      </c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G4" s="192"/>
      <c r="BH4" s="190"/>
      <c r="BI4" s="194" t="s">
        <v>263</v>
      </c>
      <c r="BS4" s="195"/>
      <c r="BT4" s="351"/>
      <c r="BU4" s="351"/>
      <c r="BV4" s="195"/>
    </row>
    <row r="5" spans="1:95" ht="18.75" customHeight="1">
      <c r="A5" s="68"/>
      <c r="B5" s="44"/>
      <c r="C5" s="7"/>
      <c r="D5" s="23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1">
        <v>2027</v>
      </c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G5" s="192"/>
      <c r="BH5" s="190"/>
      <c r="BI5" s="194"/>
      <c r="BS5" s="195"/>
      <c r="BT5" s="351"/>
      <c r="BU5" s="351"/>
      <c r="BV5" s="195"/>
    </row>
    <row r="6" spans="1:95" s="201" customFormat="1" ht="46" customHeight="1">
      <c r="A6" s="129" t="s">
        <v>24</v>
      </c>
      <c r="B6" s="129" t="s">
        <v>25</v>
      </c>
      <c r="C6" s="129" t="s">
        <v>264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O6" s="202" t="s">
        <v>29</v>
      </c>
      <c r="BP6" s="203" t="s">
        <v>30</v>
      </c>
      <c r="BQ6" s="204" t="s">
        <v>265</v>
      </c>
      <c r="BR6" s="159" t="s">
        <v>32</v>
      </c>
      <c r="BS6" s="205" t="s">
        <v>33</v>
      </c>
      <c r="BT6" s="305" t="s">
        <v>34</v>
      </c>
      <c r="BU6" s="347" t="s">
        <v>28</v>
      </c>
      <c r="BV6" s="162" t="s">
        <v>35</v>
      </c>
      <c r="BW6" s="161" t="s">
        <v>36</v>
      </c>
      <c r="BX6" s="206" t="s">
        <v>37</v>
      </c>
      <c r="BY6" s="163" t="s">
        <v>38</v>
      </c>
      <c r="BZ6" s="333" t="s">
        <v>6</v>
      </c>
      <c r="CA6" s="373" t="s">
        <v>7</v>
      </c>
      <c r="CB6" s="373" t="s">
        <v>8</v>
      </c>
      <c r="CC6" s="327" t="s">
        <v>39</v>
      </c>
      <c r="CD6" s="164" t="s">
        <v>40</v>
      </c>
      <c r="CE6" s="165" t="s">
        <v>41</v>
      </c>
      <c r="CF6" s="166" t="s">
        <v>42</v>
      </c>
      <c r="CG6" s="165" t="s">
        <v>41</v>
      </c>
      <c r="CH6" s="167" t="s">
        <v>43</v>
      </c>
      <c r="CI6" s="165" t="s">
        <v>41</v>
      </c>
      <c r="CJ6" s="167" t="s">
        <v>44</v>
      </c>
      <c r="CK6" s="165" t="s">
        <v>41</v>
      </c>
      <c r="CL6" s="348" t="s">
        <v>266</v>
      </c>
      <c r="CM6" s="348" t="s">
        <v>267</v>
      </c>
      <c r="CN6" s="348" t="s">
        <v>268</v>
      </c>
      <c r="CO6" s="349" t="s">
        <v>269</v>
      </c>
      <c r="CP6" s="349" t="s">
        <v>270</v>
      </c>
      <c r="CQ6" s="349" t="s">
        <v>271</v>
      </c>
    </row>
    <row r="7" spans="1:95" ht="34" customHeight="1">
      <c r="A7" s="308" t="s">
        <v>272</v>
      </c>
      <c r="B7" s="308" t="s">
        <v>273</v>
      </c>
      <c r="C7" s="132" t="s">
        <v>274</v>
      </c>
      <c r="D7" s="133" t="str">
        <f t="shared" ref="D7:D54" ca="1" si="1">IF(BU7&lt;TODAY(),"Terminé",(IF(BT7&gt;=TODAY(),"À venir","En cours")))</f>
        <v>En cours</v>
      </c>
      <c r="E7" s="139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303">
        <f t="shared" ref="BA7:BA54" si="2">BU7</f>
        <v>46173</v>
      </c>
      <c r="BG7" s="149"/>
      <c r="BH7" s="149"/>
      <c r="BI7" s="149"/>
      <c r="BJ7" s="149"/>
      <c r="BK7" s="149"/>
      <c r="BL7" s="149"/>
      <c r="BM7" s="389"/>
      <c r="BN7" s="149"/>
      <c r="BO7" s="209" t="s">
        <v>275</v>
      </c>
      <c r="BP7" s="207" t="s">
        <v>272</v>
      </c>
      <c r="BQ7" s="210" t="s">
        <v>276</v>
      </c>
      <c r="BR7" s="211" t="s">
        <v>277</v>
      </c>
      <c r="BS7" s="212" t="s">
        <v>63</v>
      </c>
      <c r="BT7" s="352">
        <v>45078</v>
      </c>
      <c r="BU7" s="352">
        <v>46173</v>
      </c>
      <c r="BV7" s="213">
        <f t="shared" ref="BV7:BV52" si="3">IF(DAY(BT7)&lt;=15,DATE(YEAR(BT7),MONTH(BT7),1),EOMONTH(BT7,0))</f>
        <v>45078</v>
      </c>
      <c r="BW7" s="213">
        <f t="shared" ref="BW7:BW52" si="4">IF(DAY(BU7)&lt;=15,DATE(YEAR(BU7),MONTH(BU7),1),EOMONTH(BU7,0))</f>
        <v>46173</v>
      </c>
      <c r="BX7" s="208" t="s">
        <v>0</v>
      </c>
      <c r="BY7" s="210" t="s">
        <v>278</v>
      </c>
      <c r="BZ7" s="170"/>
      <c r="CA7" s="374" t="s">
        <v>10</v>
      </c>
      <c r="CB7" s="374"/>
      <c r="CC7" s="174"/>
      <c r="CD7" s="178">
        <f t="shared" ref="CD7:CD16" si="5">CF7-120</f>
        <v>44593</v>
      </c>
      <c r="CE7" s="178">
        <f t="shared" ref="CE7:CE51" si="6">IF(DAY(CD7)&lt;=15,DATE(YEAR(CD7),MONTH(CD7),1),EOMONTH(CD7,0))</f>
        <v>44593</v>
      </c>
      <c r="CF7" s="178">
        <f t="shared" ref="CF7:CF51" si="7">CH7</f>
        <v>44713</v>
      </c>
      <c r="CG7" s="178">
        <f t="shared" ref="CG7:CG51" si="8">IF(DAY(CF7)&lt;=15,DATE(YEAR(CF7),MONTH(CF7),1),EOMONTH(CF7,0))</f>
        <v>44713</v>
      </c>
      <c r="CH7" s="178">
        <f t="shared" ref="CH7:CH16" si="9">CJ7-365</f>
        <v>44713</v>
      </c>
      <c r="CI7" s="178">
        <f t="shared" ref="CI7:CI51" si="10">IF(DAY(CH7)&lt;=15,DATE(YEAR(CH7),MONTH(CH7),1),EOMONTH(CH7,0))</f>
        <v>44713</v>
      </c>
      <c r="CJ7" s="178">
        <f t="shared" ref="CJ7:CJ51" si="11">BT7</f>
        <v>45078</v>
      </c>
      <c r="CK7" s="178">
        <f>IF(DAY(CJ7)&lt;=15,DATE(YEAR(CJ7),MONTH(CJ7),1),EOMONTH(CJ7,0))</f>
        <v>45078</v>
      </c>
      <c r="CL7" s="146">
        <f t="shared" ref="CL7:CL54" si="12">BU7-270</f>
        <v>45903</v>
      </c>
      <c r="CM7" s="146">
        <f t="shared" ref="CM7:CM54" si="13">BU7-210</f>
        <v>45963</v>
      </c>
      <c r="CN7" s="146">
        <f t="shared" ref="CN7:CN54" si="14">BU7-60</f>
        <v>46113</v>
      </c>
      <c r="CO7" s="146">
        <f t="shared" ref="CO7:CO54" si="15">IF(DAY(CL7)&lt;=15,DATE(YEAR(CL7),MONTH(CL7),1),EOMONTH(CL7,0))</f>
        <v>45901</v>
      </c>
      <c r="CP7" s="146">
        <f t="shared" ref="CP7:CP54" si="16">IF(DAY(CM7)&lt;=15,DATE(YEAR(CM7),MONTH(CM7),1),EOMONTH(CM7,0))</f>
        <v>45962</v>
      </c>
      <c r="CQ7" s="146">
        <f t="shared" ref="CQ7:CQ54" si="17">IF(DAY(CN7)&lt;=15,DATE(YEAR(CN7),MONTH(CN7),1),EOMONTH(CN7,0))</f>
        <v>46113</v>
      </c>
    </row>
    <row r="8" spans="1:95" ht="34" customHeight="1">
      <c r="A8" s="308" t="s">
        <v>279</v>
      </c>
      <c r="B8" s="308" t="s">
        <v>273</v>
      </c>
      <c r="C8" s="132" t="s">
        <v>280</v>
      </c>
      <c r="D8" s="133" t="str">
        <f t="shared" ca="1" si="1"/>
        <v>En cours</v>
      </c>
      <c r="E8" s="139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303">
        <f t="shared" si="2"/>
        <v>46538</v>
      </c>
      <c r="BG8" s="149"/>
      <c r="BH8" s="149"/>
      <c r="BI8" s="149"/>
      <c r="BJ8" s="149"/>
      <c r="BK8" s="149"/>
      <c r="BL8" s="149"/>
      <c r="BM8" s="389"/>
      <c r="BN8" s="149"/>
      <c r="BO8" s="215" t="s">
        <v>275</v>
      </c>
      <c r="BP8" s="214" t="s">
        <v>279</v>
      </c>
      <c r="BQ8" s="170" t="s">
        <v>276</v>
      </c>
      <c r="BR8" s="211" t="s">
        <v>277</v>
      </c>
      <c r="BS8" s="212" t="s">
        <v>63</v>
      </c>
      <c r="BT8" s="353">
        <v>45292</v>
      </c>
      <c r="BU8" s="352">
        <v>46538</v>
      </c>
      <c r="BV8" s="213">
        <f t="shared" si="3"/>
        <v>45292</v>
      </c>
      <c r="BW8" s="213">
        <f t="shared" si="4"/>
        <v>46538</v>
      </c>
      <c r="BX8" s="208" t="s">
        <v>0</v>
      </c>
      <c r="BY8" s="170" t="s">
        <v>281</v>
      </c>
      <c r="BZ8" s="170"/>
      <c r="CA8" s="374" t="s">
        <v>10</v>
      </c>
      <c r="CB8" s="374"/>
      <c r="CC8" s="174"/>
      <c r="CD8" s="178">
        <f t="shared" si="5"/>
        <v>44807</v>
      </c>
      <c r="CE8" s="178">
        <f t="shared" si="6"/>
        <v>44805</v>
      </c>
      <c r="CF8" s="178">
        <f t="shared" si="7"/>
        <v>44927</v>
      </c>
      <c r="CG8" s="178">
        <f t="shared" si="8"/>
        <v>44927</v>
      </c>
      <c r="CH8" s="178">
        <f t="shared" si="9"/>
        <v>44927</v>
      </c>
      <c r="CI8" s="178">
        <f t="shared" si="10"/>
        <v>44927</v>
      </c>
      <c r="CJ8" s="178">
        <f t="shared" si="11"/>
        <v>45292</v>
      </c>
      <c r="CK8" s="178">
        <f>IF(DAY(CJ8)&lt;=15,DATE(YEAR(CJ8),MONTH(CJ8),1),EOMONTH(CJ8,0))</f>
        <v>45292</v>
      </c>
      <c r="CL8" s="146">
        <f t="shared" si="12"/>
        <v>46268</v>
      </c>
      <c r="CM8" s="146">
        <f t="shared" si="13"/>
        <v>46328</v>
      </c>
      <c r="CN8" s="146">
        <f t="shared" si="14"/>
        <v>46478</v>
      </c>
      <c r="CO8" s="146">
        <f t="shared" si="15"/>
        <v>46266</v>
      </c>
      <c r="CP8" s="146">
        <f t="shared" si="16"/>
        <v>46327</v>
      </c>
      <c r="CQ8" s="146">
        <f t="shared" si="17"/>
        <v>46478</v>
      </c>
    </row>
    <row r="9" spans="1:95" ht="34" customHeight="1">
      <c r="A9" s="308" t="s">
        <v>282</v>
      </c>
      <c r="B9" s="308" t="s">
        <v>273</v>
      </c>
      <c r="C9" s="132" t="s">
        <v>283</v>
      </c>
      <c r="D9" s="133" t="str">
        <f t="shared" ca="1" si="1"/>
        <v>En cours</v>
      </c>
      <c r="E9" s="139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303">
        <f>BU9</f>
        <v>46538</v>
      </c>
      <c r="BG9" s="149"/>
      <c r="BH9" s="149"/>
      <c r="BI9" s="149"/>
      <c r="BJ9" s="149"/>
      <c r="BK9" s="149"/>
      <c r="BL9" s="149"/>
      <c r="BM9" s="389"/>
      <c r="BN9" s="149"/>
      <c r="BO9" s="215" t="s">
        <v>275</v>
      </c>
      <c r="BP9" s="214" t="s">
        <v>282</v>
      </c>
      <c r="BQ9" s="170" t="s">
        <v>276</v>
      </c>
      <c r="BR9" s="211" t="s">
        <v>277</v>
      </c>
      <c r="BS9" s="212" t="s">
        <v>63</v>
      </c>
      <c r="BT9" s="353">
        <v>45292</v>
      </c>
      <c r="BU9" s="352">
        <v>46538</v>
      </c>
      <c r="BV9" s="213">
        <f t="shared" si="3"/>
        <v>45292</v>
      </c>
      <c r="BW9" s="213">
        <f t="shared" si="4"/>
        <v>46538</v>
      </c>
      <c r="BX9" s="208" t="s">
        <v>0</v>
      </c>
      <c r="BY9" s="210" t="s">
        <v>284</v>
      </c>
      <c r="BZ9" s="170"/>
      <c r="CA9" s="374" t="s">
        <v>10</v>
      </c>
      <c r="CB9" s="374"/>
      <c r="CC9" s="174" t="s">
        <v>10</v>
      </c>
      <c r="CD9" s="178">
        <f t="shared" si="5"/>
        <v>44807</v>
      </c>
      <c r="CE9" s="178">
        <f t="shared" si="6"/>
        <v>44805</v>
      </c>
      <c r="CF9" s="178">
        <f t="shared" si="7"/>
        <v>44927</v>
      </c>
      <c r="CG9" s="178">
        <f t="shared" si="8"/>
        <v>44927</v>
      </c>
      <c r="CH9" s="178">
        <f t="shared" si="9"/>
        <v>44927</v>
      </c>
      <c r="CI9" s="178">
        <f t="shared" si="10"/>
        <v>44927</v>
      </c>
      <c r="CJ9" s="178">
        <f t="shared" si="11"/>
        <v>45292</v>
      </c>
      <c r="CK9" s="178">
        <f t="shared" ref="CK9:CK51" si="18">IF(DAY(CJ9)&lt;=15,DATE(YEAR(CJ9),MONTH(CJ9),1),EOMONTH(CJ9,0))</f>
        <v>45292</v>
      </c>
      <c r="CL9" s="146">
        <f t="shared" si="12"/>
        <v>46268</v>
      </c>
      <c r="CM9" s="146">
        <f t="shared" si="13"/>
        <v>46328</v>
      </c>
      <c r="CN9" s="146">
        <f t="shared" si="14"/>
        <v>46478</v>
      </c>
      <c r="CO9" s="146">
        <f t="shared" si="15"/>
        <v>46266</v>
      </c>
      <c r="CP9" s="146">
        <f t="shared" si="16"/>
        <v>46327</v>
      </c>
      <c r="CQ9" s="146">
        <f t="shared" si="17"/>
        <v>46478</v>
      </c>
    </row>
    <row r="10" spans="1:95" ht="34" customHeight="1">
      <c r="A10" s="308" t="s">
        <v>285</v>
      </c>
      <c r="B10" s="308" t="s">
        <v>273</v>
      </c>
      <c r="C10" s="132" t="s">
        <v>286</v>
      </c>
      <c r="D10" s="133" t="str">
        <f t="shared" ca="1" si="1"/>
        <v>À venir</v>
      </c>
      <c r="E10" s="139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303">
        <f>BU10</f>
        <v>47999</v>
      </c>
      <c r="BG10" s="149"/>
      <c r="BH10" s="149"/>
      <c r="BI10" s="149"/>
      <c r="BJ10" s="149"/>
      <c r="BK10" s="149"/>
      <c r="BL10" s="149"/>
      <c r="BM10" s="389"/>
      <c r="BN10" s="149"/>
      <c r="BO10" s="215" t="s">
        <v>275</v>
      </c>
      <c r="BP10" s="214" t="s">
        <v>66</v>
      </c>
      <c r="BQ10" s="170" t="s">
        <v>276</v>
      </c>
      <c r="BR10" s="217"/>
      <c r="BS10" s="212"/>
      <c r="BT10" s="353">
        <v>46539</v>
      </c>
      <c r="BU10" s="352">
        <f>BT10+1460</f>
        <v>47999</v>
      </c>
      <c r="BV10" s="213">
        <f t="shared" ref="BV10" si="19">IF(DAY(BT10)&lt;=15,DATE(YEAR(BT10),MONTH(BT10),1),EOMONTH(BT10,0))</f>
        <v>46539</v>
      </c>
      <c r="BW10" s="213">
        <f t="shared" ref="BW10" si="20">IF(DAY(BU10)&lt;=15,DATE(YEAR(BU10),MONTH(BU10),1),EOMONTH(BU10,0))</f>
        <v>47999</v>
      </c>
      <c r="BX10" s="208"/>
      <c r="BY10" s="210" t="s">
        <v>286</v>
      </c>
      <c r="BZ10" s="170"/>
      <c r="CA10" s="374"/>
      <c r="CB10" s="374"/>
      <c r="CC10" s="174"/>
      <c r="CD10" s="178">
        <f t="shared" ref="CD10" si="21">CF10-120</f>
        <v>46054</v>
      </c>
      <c r="CE10" s="178">
        <f t="shared" ref="CE10" si="22">IF(DAY(CD10)&lt;=15,DATE(YEAR(CD10),MONTH(CD10),1),EOMONTH(CD10,0))</f>
        <v>46054</v>
      </c>
      <c r="CF10" s="178">
        <f t="shared" ref="CF10" si="23">CH10</f>
        <v>46174</v>
      </c>
      <c r="CG10" s="178">
        <f t="shared" ref="CG10" si="24">IF(DAY(CF10)&lt;=15,DATE(YEAR(CF10),MONTH(CF10),1),EOMONTH(CF10,0))</f>
        <v>46174</v>
      </c>
      <c r="CH10" s="178">
        <f t="shared" ref="CH10" si="25">CJ10-365</f>
        <v>46174</v>
      </c>
      <c r="CI10" s="178">
        <f t="shared" ref="CI10" si="26">IF(DAY(CH10)&lt;=15,DATE(YEAR(CH10),MONTH(CH10),1),EOMONTH(CH10,0))</f>
        <v>46174</v>
      </c>
      <c r="CJ10" s="178">
        <f t="shared" ref="CJ10" si="27">BT10</f>
        <v>46539</v>
      </c>
      <c r="CK10" s="178">
        <f t="shared" ref="CK10" si="28">IF(DAY(CJ10)&lt;=15,DATE(YEAR(CJ10),MONTH(CJ10),1),EOMONTH(CJ10,0))</f>
        <v>46539</v>
      </c>
      <c r="CL10" s="146">
        <f t="shared" ref="CL10" si="29">BU10-270</f>
        <v>47729</v>
      </c>
      <c r="CM10" s="146">
        <f t="shared" ref="CM10" si="30">BU10-210</f>
        <v>47789</v>
      </c>
      <c r="CN10" s="146">
        <f t="shared" ref="CN10" si="31">BU10-60</f>
        <v>47939</v>
      </c>
      <c r="CO10" s="146">
        <f t="shared" ref="CO10" si="32">IF(DAY(CL10)&lt;=15,DATE(YEAR(CL10),MONTH(CL10),1),EOMONTH(CL10,0))</f>
        <v>47727</v>
      </c>
      <c r="CP10" s="146">
        <f t="shared" ref="CP10" si="33">IF(DAY(CM10)&lt;=15,DATE(YEAR(CM10),MONTH(CM10),1),EOMONTH(CM10,0))</f>
        <v>47788</v>
      </c>
      <c r="CQ10" s="146">
        <f t="shared" ref="CQ10" si="34">IF(DAY(CN10)&lt;=15,DATE(YEAR(CN10),MONTH(CN10),1),EOMONTH(CN10,0))</f>
        <v>47939</v>
      </c>
    </row>
    <row r="11" spans="1:95" ht="34" customHeight="1">
      <c r="A11" s="308" t="s">
        <v>287</v>
      </c>
      <c r="B11" s="308" t="s">
        <v>273</v>
      </c>
      <c r="C11" s="132" t="s">
        <v>288</v>
      </c>
      <c r="D11" s="133" t="str">
        <f ca="1">IF(BU11&lt;TODAY(),"Terminé",(IF(BT11&gt;=TODAY(),"À venir","En cours")))</f>
        <v>En cours</v>
      </c>
      <c r="E11" s="139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303">
        <f>BU11</f>
        <v>46387</v>
      </c>
      <c r="BB11" s="186"/>
      <c r="BG11" s="149"/>
      <c r="BH11" s="149"/>
      <c r="BI11" s="149"/>
      <c r="BJ11" s="149"/>
      <c r="BK11" s="149"/>
      <c r="BL11" s="149"/>
      <c r="BM11" s="389"/>
      <c r="BN11" s="149"/>
      <c r="BO11" s="215" t="s">
        <v>289</v>
      </c>
      <c r="BP11" s="214" t="s">
        <v>287</v>
      </c>
      <c r="BQ11" s="219" t="s">
        <v>276</v>
      </c>
      <c r="BR11" s="217" t="s">
        <v>277</v>
      </c>
      <c r="BS11" s="211" t="s">
        <v>63</v>
      </c>
      <c r="BT11" s="353">
        <v>44866</v>
      </c>
      <c r="BU11" s="354">
        <v>46387</v>
      </c>
      <c r="BV11" s="213">
        <f>IF(DAY(BT11)&lt;=15,DATE(YEAR(BT11),MONTH(BT11),1),EOMONTH(BT11,0))</f>
        <v>44866</v>
      </c>
      <c r="BW11" s="213">
        <f>IF(DAY(BU11)&lt;=15,DATE(YEAR(BU11),MONTH(BU11),1),EOMONTH(BU11,0))</f>
        <v>46387</v>
      </c>
      <c r="BX11" s="208" t="s">
        <v>0</v>
      </c>
      <c r="BY11" s="210" t="s">
        <v>290</v>
      </c>
      <c r="BZ11" s="170"/>
      <c r="CA11" s="374" t="s">
        <v>10</v>
      </c>
      <c r="CB11" s="374"/>
      <c r="CC11" s="174"/>
      <c r="CD11" s="175">
        <f>CF11-120</f>
        <v>44381</v>
      </c>
      <c r="CE11" s="175">
        <f>IF(DAY(CD11)&lt;=15,DATE(YEAR(CD11),MONTH(CD11),1),EOMONTH(CD11,0))</f>
        <v>44378</v>
      </c>
      <c r="CF11" s="175">
        <f>CH11</f>
        <v>44501</v>
      </c>
      <c r="CG11" s="175">
        <f>IF(DAY(CF11)&lt;=15,DATE(YEAR(CF11),MONTH(CF11),1),EOMONTH(CF11,0))</f>
        <v>44501</v>
      </c>
      <c r="CH11" s="175">
        <f>CJ11-365</f>
        <v>44501</v>
      </c>
      <c r="CI11" s="175">
        <f>IF(DAY(CH11)&lt;=15,DATE(YEAR(CH11),MONTH(CH11),1),EOMONTH(CH11,0))</f>
        <v>44501</v>
      </c>
      <c r="CJ11" s="175">
        <f>BT11</f>
        <v>44866</v>
      </c>
      <c r="CK11" s="175">
        <f>IF(DAY(CJ11)&lt;=15,DATE(YEAR(CJ11),MONTH(CJ11),1),EOMONTH(CJ11,0))</f>
        <v>44866</v>
      </c>
      <c r="CL11" s="146">
        <f>BU11-270</f>
        <v>46117</v>
      </c>
      <c r="CM11" s="146">
        <f>BU11-210</f>
        <v>46177</v>
      </c>
      <c r="CN11" s="146">
        <f>BU11-60</f>
        <v>46327</v>
      </c>
      <c r="CO11" s="146">
        <f t="shared" ref="CO11:CQ12" si="35">IF(DAY(CL11)&lt;=15,DATE(YEAR(CL11),MONTH(CL11),1),EOMONTH(CL11,0))</f>
        <v>46113</v>
      </c>
      <c r="CP11" s="146">
        <f t="shared" si="35"/>
        <v>46174</v>
      </c>
      <c r="CQ11" s="146">
        <f t="shared" si="35"/>
        <v>46327</v>
      </c>
    </row>
    <row r="12" spans="1:95" ht="58.5" customHeight="1">
      <c r="A12" s="308" t="s">
        <v>65</v>
      </c>
      <c r="B12" s="308" t="s">
        <v>273</v>
      </c>
      <c r="C12" s="132" t="s">
        <v>291</v>
      </c>
      <c r="D12" s="133" t="str">
        <f ca="1">IF(BU12&lt;TODAY(),"Terminé",(IF(BT12&gt;=TODAY(),"À venir","En cours")))</f>
        <v>À venir</v>
      </c>
      <c r="E12" s="139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303">
        <f>BU12</f>
        <v>47848</v>
      </c>
      <c r="BB12" s="186"/>
      <c r="BG12" s="149"/>
      <c r="BH12" s="149"/>
      <c r="BI12" s="149"/>
      <c r="BJ12" s="149"/>
      <c r="BK12" s="149"/>
      <c r="BL12" s="149"/>
      <c r="BM12" s="389"/>
      <c r="BN12" s="149"/>
      <c r="BO12" s="215" t="s">
        <v>289</v>
      </c>
      <c r="BP12" s="214" t="s">
        <v>66</v>
      </c>
      <c r="BQ12" s="219" t="s">
        <v>276</v>
      </c>
      <c r="BR12" s="217" t="s">
        <v>277</v>
      </c>
      <c r="BS12" s="211" t="s">
        <v>63</v>
      </c>
      <c r="BT12" s="353">
        <f>BU11+1</f>
        <v>46388</v>
      </c>
      <c r="BU12" s="353">
        <f>BT12+1460</f>
        <v>47848</v>
      </c>
      <c r="BV12" s="213">
        <f>IF(DAY(BT12)&lt;=15,DATE(YEAR(BT12),MONTH(BT12),1),EOMONTH(BT12,0))</f>
        <v>46388</v>
      </c>
      <c r="BW12" s="213">
        <f>IF(DAY(BU12)&lt;=15,DATE(YEAR(BU12),MONTH(BU12),1),EOMONTH(BU12,0))</f>
        <v>47848</v>
      </c>
      <c r="BX12" s="208" t="s">
        <v>0</v>
      </c>
      <c r="BY12" s="210" t="s">
        <v>292</v>
      </c>
      <c r="BZ12" s="170"/>
      <c r="CA12" s="374" t="s">
        <v>10</v>
      </c>
      <c r="CB12" s="374"/>
      <c r="CC12" s="174"/>
      <c r="CD12" s="175">
        <f>CF12-120-60</f>
        <v>45843</v>
      </c>
      <c r="CE12" s="175">
        <f>IF(DAY(CD12)&lt;=15,DATE(YEAR(CD12),MONTH(CD12),1),EOMONTH(CD12,0))</f>
        <v>45839</v>
      </c>
      <c r="CF12" s="175">
        <f>CH12</f>
        <v>46023</v>
      </c>
      <c r="CG12" s="175">
        <f>IF(DAY(CF12)&lt;=15,DATE(YEAR(CF12),MONTH(CF12),1),EOMONTH(CF12,0))</f>
        <v>46023</v>
      </c>
      <c r="CH12" s="175">
        <f>CJ12-365</f>
        <v>46023</v>
      </c>
      <c r="CI12" s="175">
        <f>IF(DAY(CH12)&lt;=15,DATE(YEAR(CH12),MONTH(CH12),1),EOMONTH(CH12,0))</f>
        <v>46023</v>
      </c>
      <c r="CJ12" s="175">
        <f>BT12</f>
        <v>46388</v>
      </c>
      <c r="CK12" s="175">
        <f>IF(DAY(CJ12)&lt;=15,DATE(YEAR(CJ12),MONTH(CJ12),1),EOMONTH(CJ12,0))</f>
        <v>46388</v>
      </c>
      <c r="CL12" s="146">
        <f>BU12-270</f>
        <v>47578</v>
      </c>
      <c r="CM12" s="146">
        <f>BU12-210</f>
        <v>47638</v>
      </c>
      <c r="CN12" s="146">
        <f>BU12-60</f>
        <v>47788</v>
      </c>
      <c r="CO12" s="146">
        <f t="shared" si="35"/>
        <v>47574</v>
      </c>
      <c r="CP12" s="146">
        <f t="shared" si="35"/>
        <v>47635</v>
      </c>
      <c r="CQ12" s="146">
        <f t="shared" si="35"/>
        <v>47788</v>
      </c>
    </row>
    <row r="13" spans="1:95" ht="34" customHeight="1">
      <c r="A13" s="308" t="s">
        <v>293</v>
      </c>
      <c r="B13" s="308" t="s">
        <v>273</v>
      </c>
      <c r="C13" s="132" t="s">
        <v>294</v>
      </c>
      <c r="D13" s="133" t="str">
        <f t="shared" ca="1" si="1"/>
        <v>En cours</v>
      </c>
      <c r="E13" s="139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303">
        <f t="shared" si="2"/>
        <v>46568</v>
      </c>
      <c r="BG13" s="149"/>
      <c r="BH13" s="149"/>
      <c r="BI13" s="149"/>
      <c r="BJ13" s="149"/>
      <c r="BK13" s="149"/>
      <c r="BL13" s="149"/>
      <c r="BM13" s="389"/>
      <c r="BN13" s="149"/>
      <c r="BO13" s="215" t="s">
        <v>295</v>
      </c>
      <c r="BP13" s="214" t="s">
        <v>293</v>
      </c>
      <c r="BQ13" s="170" t="s">
        <v>276</v>
      </c>
      <c r="BR13" s="217" t="s">
        <v>277</v>
      </c>
      <c r="BS13" s="212" t="s">
        <v>63</v>
      </c>
      <c r="BT13" s="353">
        <v>45108</v>
      </c>
      <c r="BU13" s="353">
        <v>46568</v>
      </c>
      <c r="BV13" s="213">
        <f t="shared" si="3"/>
        <v>45108</v>
      </c>
      <c r="BW13" s="213">
        <f t="shared" si="4"/>
        <v>46568</v>
      </c>
      <c r="BX13" s="208" t="s">
        <v>0</v>
      </c>
      <c r="BY13" s="210" t="s">
        <v>296</v>
      </c>
      <c r="BZ13" s="170"/>
      <c r="CA13" s="374" t="s">
        <v>10</v>
      </c>
      <c r="CB13" s="374"/>
      <c r="CC13" s="174"/>
      <c r="CD13" s="178">
        <f t="shared" si="5"/>
        <v>44623</v>
      </c>
      <c r="CE13" s="178">
        <f t="shared" si="6"/>
        <v>44621</v>
      </c>
      <c r="CF13" s="178">
        <f t="shared" si="7"/>
        <v>44743</v>
      </c>
      <c r="CG13" s="178">
        <f t="shared" si="8"/>
        <v>44743</v>
      </c>
      <c r="CH13" s="178">
        <f t="shared" si="9"/>
        <v>44743</v>
      </c>
      <c r="CI13" s="178">
        <f t="shared" si="10"/>
        <v>44743</v>
      </c>
      <c r="CJ13" s="178">
        <f t="shared" si="11"/>
        <v>45108</v>
      </c>
      <c r="CK13" s="178">
        <f t="shared" si="18"/>
        <v>45108</v>
      </c>
      <c r="CL13" s="146">
        <f t="shared" si="12"/>
        <v>46298</v>
      </c>
      <c r="CM13" s="146">
        <f t="shared" si="13"/>
        <v>46358</v>
      </c>
      <c r="CN13" s="146">
        <f t="shared" si="14"/>
        <v>46508</v>
      </c>
      <c r="CO13" s="146">
        <f t="shared" si="15"/>
        <v>46296</v>
      </c>
      <c r="CP13" s="146">
        <f t="shared" si="16"/>
        <v>46357</v>
      </c>
      <c r="CQ13" s="146">
        <f t="shared" si="17"/>
        <v>46508</v>
      </c>
    </row>
    <row r="14" spans="1:95" ht="34" customHeight="1">
      <c r="A14" s="308" t="s">
        <v>285</v>
      </c>
      <c r="B14" s="308" t="s">
        <v>273</v>
      </c>
      <c r="C14" s="132" t="s">
        <v>294</v>
      </c>
      <c r="D14" s="133" t="str">
        <f t="shared" ca="1" si="1"/>
        <v>À venir</v>
      </c>
      <c r="E14" s="139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303">
        <f t="shared" si="2"/>
        <v>48029</v>
      </c>
      <c r="BG14" s="149"/>
      <c r="BH14" s="149"/>
      <c r="BI14" s="149"/>
      <c r="BJ14" s="149"/>
      <c r="BK14" s="149"/>
      <c r="BL14" s="149"/>
      <c r="BM14" s="389"/>
      <c r="BN14" s="149"/>
      <c r="BO14" s="215" t="s">
        <v>295</v>
      </c>
      <c r="BP14" s="214" t="s">
        <v>66</v>
      </c>
      <c r="BQ14" s="170" t="s">
        <v>276</v>
      </c>
      <c r="BR14" s="217" t="s">
        <v>277</v>
      </c>
      <c r="BS14" s="212" t="s">
        <v>63</v>
      </c>
      <c r="BT14" s="353">
        <f>BU13+1</f>
        <v>46569</v>
      </c>
      <c r="BU14" s="353">
        <f>BT14+1460</f>
        <v>48029</v>
      </c>
      <c r="BV14" s="213">
        <f t="shared" si="3"/>
        <v>46569</v>
      </c>
      <c r="BW14" s="213">
        <f t="shared" si="4"/>
        <v>48029</v>
      </c>
      <c r="BX14" s="208" t="s">
        <v>0</v>
      </c>
      <c r="BY14" s="210" t="s">
        <v>296</v>
      </c>
      <c r="BZ14" s="170"/>
      <c r="CA14" s="374" t="s">
        <v>10</v>
      </c>
      <c r="CB14" s="374"/>
      <c r="CC14" s="174"/>
      <c r="CD14" s="178">
        <f t="shared" si="5"/>
        <v>46084</v>
      </c>
      <c r="CE14" s="178">
        <f t="shared" si="6"/>
        <v>46082</v>
      </c>
      <c r="CF14" s="178">
        <f t="shared" si="7"/>
        <v>46204</v>
      </c>
      <c r="CG14" s="178">
        <f t="shared" si="8"/>
        <v>46204</v>
      </c>
      <c r="CH14" s="178">
        <f t="shared" si="9"/>
        <v>46204</v>
      </c>
      <c r="CI14" s="178">
        <f t="shared" si="10"/>
        <v>46204</v>
      </c>
      <c r="CJ14" s="178">
        <f t="shared" si="11"/>
        <v>46569</v>
      </c>
      <c r="CK14" s="178">
        <f t="shared" si="18"/>
        <v>46569</v>
      </c>
      <c r="CL14" s="146">
        <f t="shared" si="12"/>
        <v>47759</v>
      </c>
      <c r="CM14" s="146">
        <f t="shared" si="13"/>
        <v>47819</v>
      </c>
      <c r="CN14" s="146">
        <f t="shared" si="14"/>
        <v>47969</v>
      </c>
      <c r="CO14" s="146">
        <f t="shared" si="15"/>
        <v>47757</v>
      </c>
      <c r="CP14" s="146">
        <f t="shared" si="16"/>
        <v>47818</v>
      </c>
      <c r="CQ14" s="146">
        <f t="shared" si="17"/>
        <v>47969</v>
      </c>
    </row>
    <row r="15" spans="1:95" ht="34" customHeight="1">
      <c r="A15" s="308" t="s">
        <v>297</v>
      </c>
      <c r="B15" s="308" t="s">
        <v>273</v>
      </c>
      <c r="C15" s="132" t="s">
        <v>298</v>
      </c>
      <c r="D15" s="133" t="str">
        <f t="shared" ca="1" si="1"/>
        <v>En cours</v>
      </c>
      <c r="E15" s="139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303">
        <f t="shared" si="2"/>
        <v>46568</v>
      </c>
      <c r="BG15" s="149"/>
      <c r="BH15" s="149"/>
      <c r="BI15" s="149"/>
      <c r="BJ15" s="149"/>
      <c r="BK15" s="149"/>
      <c r="BL15" s="149"/>
      <c r="BM15" s="389"/>
      <c r="BN15" s="149"/>
      <c r="BO15" s="215" t="s">
        <v>295</v>
      </c>
      <c r="BP15" s="214" t="s">
        <v>297</v>
      </c>
      <c r="BQ15" s="170" t="s">
        <v>276</v>
      </c>
      <c r="BR15" s="211" t="s">
        <v>277</v>
      </c>
      <c r="BS15" s="212" t="s">
        <v>63</v>
      </c>
      <c r="BT15" s="353">
        <v>45108</v>
      </c>
      <c r="BU15" s="353">
        <v>46568</v>
      </c>
      <c r="BV15" s="213">
        <f t="shared" si="3"/>
        <v>45108</v>
      </c>
      <c r="BW15" s="213">
        <f t="shared" si="4"/>
        <v>46568</v>
      </c>
      <c r="BX15" s="208" t="s">
        <v>0</v>
      </c>
      <c r="BY15" s="210" t="s">
        <v>299</v>
      </c>
      <c r="BZ15" s="170"/>
      <c r="CA15" s="374" t="s">
        <v>10</v>
      </c>
      <c r="CB15" s="374"/>
      <c r="CC15" s="174"/>
      <c r="CD15" s="178">
        <f t="shared" si="5"/>
        <v>44623</v>
      </c>
      <c r="CE15" s="178">
        <f t="shared" si="6"/>
        <v>44621</v>
      </c>
      <c r="CF15" s="178">
        <f t="shared" si="7"/>
        <v>44743</v>
      </c>
      <c r="CG15" s="178">
        <f t="shared" si="8"/>
        <v>44743</v>
      </c>
      <c r="CH15" s="178">
        <f t="shared" si="9"/>
        <v>44743</v>
      </c>
      <c r="CI15" s="178">
        <f t="shared" si="10"/>
        <v>44743</v>
      </c>
      <c r="CJ15" s="178">
        <f t="shared" si="11"/>
        <v>45108</v>
      </c>
      <c r="CK15" s="178">
        <f t="shared" si="18"/>
        <v>45108</v>
      </c>
      <c r="CL15" s="146">
        <f t="shared" si="12"/>
        <v>46298</v>
      </c>
      <c r="CM15" s="146">
        <f t="shared" si="13"/>
        <v>46358</v>
      </c>
      <c r="CN15" s="146">
        <f t="shared" si="14"/>
        <v>46508</v>
      </c>
      <c r="CO15" s="146">
        <f t="shared" si="15"/>
        <v>46296</v>
      </c>
      <c r="CP15" s="146">
        <f t="shared" si="16"/>
        <v>46357</v>
      </c>
      <c r="CQ15" s="146">
        <f t="shared" si="17"/>
        <v>46508</v>
      </c>
    </row>
    <row r="16" spans="1:95" ht="34" customHeight="1">
      <c r="A16" s="308" t="s">
        <v>285</v>
      </c>
      <c r="B16" s="308" t="s">
        <v>273</v>
      </c>
      <c r="C16" s="132" t="s">
        <v>298</v>
      </c>
      <c r="D16" s="133" t="str">
        <f t="shared" ca="1" si="1"/>
        <v>À venir</v>
      </c>
      <c r="E16" s="139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303">
        <f t="shared" si="2"/>
        <v>48029</v>
      </c>
      <c r="BG16" s="149"/>
      <c r="BH16" s="149"/>
      <c r="BI16" s="149"/>
      <c r="BJ16" s="149"/>
      <c r="BK16" s="149"/>
      <c r="BL16" s="149"/>
      <c r="BM16" s="389"/>
      <c r="BN16" s="149"/>
      <c r="BO16" s="215" t="s">
        <v>295</v>
      </c>
      <c r="BP16" s="214" t="s">
        <v>66</v>
      </c>
      <c r="BQ16" s="170" t="s">
        <v>276</v>
      </c>
      <c r="BR16" s="211" t="s">
        <v>277</v>
      </c>
      <c r="BS16" s="212" t="s">
        <v>63</v>
      </c>
      <c r="BT16" s="353">
        <f>BU15+1</f>
        <v>46569</v>
      </c>
      <c r="BU16" s="353">
        <f>BT16+1460</f>
        <v>48029</v>
      </c>
      <c r="BV16" s="213">
        <f t="shared" si="3"/>
        <v>46569</v>
      </c>
      <c r="BW16" s="213">
        <f t="shared" si="4"/>
        <v>48029</v>
      </c>
      <c r="BX16" s="208" t="s">
        <v>0</v>
      </c>
      <c r="BY16" s="210" t="s">
        <v>299</v>
      </c>
      <c r="BZ16" s="170"/>
      <c r="CA16" s="374" t="s">
        <v>10</v>
      </c>
      <c r="CB16" s="374"/>
      <c r="CC16" s="174"/>
      <c r="CD16" s="178">
        <f t="shared" si="5"/>
        <v>46084</v>
      </c>
      <c r="CE16" s="178">
        <f t="shared" si="6"/>
        <v>46082</v>
      </c>
      <c r="CF16" s="178">
        <f t="shared" si="7"/>
        <v>46204</v>
      </c>
      <c r="CG16" s="178">
        <f t="shared" si="8"/>
        <v>46204</v>
      </c>
      <c r="CH16" s="178">
        <f t="shared" si="9"/>
        <v>46204</v>
      </c>
      <c r="CI16" s="178">
        <f t="shared" si="10"/>
        <v>46204</v>
      </c>
      <c r="CJ16" s="178">
        <f t="shared" si="11"/>
        <v>46569</v>
      </c>
      <c r="CK16" s="178">
        <f t="shared" si="18"/>
        <v>46569</v>
      </c>
      <c r="CL16" s="146">
        <f t="shared" si="12"/>
        <v>47759</v>
      </c>
      <c r="CM16" s="146">
        <f t="shared" si="13"/>
        <v>47819</v>
      </c>
      <c r="CN16" s="146">
        <f t="shared" si="14"/>
        <v>47969</v>
      </c>
      <c r="CO16" s="146">
        <f t="shared" si="15"/>
        <v>47757</v>
      </c>
      <c r="CP16" s="146">
        <f t="shared" si="16"/>
        <v>47818</v>
      </c>
      <c r="CQ16" s="146">
        <f t="shared" si="17"/>
        <v>47969</v>
      </c>
    </row>
    <row r="17" spans="1:95" ht="34" customHeight="1">
      <c r="A17" s="308" t="s">
        <v>300</v>
      </c>
      <c r="B17" s="308" t="s">
        <v>273</v>
      </c>
      <c r="C17" s="132" t="s">
        <v>301</v>
      </c>
      <c r="D17" s="133" t="str">
        <f t="shared" ca="1" si="1"/>
        <v>En cours</v>
      </c>
      <c r="E17" s="139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303">
        <f t="shared" si="2"/>
        <v>47057</v>
      </c>
      <c r="BG17" s="149"/>
      <c r="BH17" s="149"/>
      <c r="BI17" s="149"/>
      <c r="BJ17" s="149"/>
      <c r="BK17" s="149"/>
      <c r="BL17" s="149"/>
      <c r="BM17" s="389"/>
      <c r="BN17" s="149"/>
      <c r="BO17" s="215" t="s">
        <v>302</v>
      </c>
      <c r="BP17" s="214" t="s">
        <v>300</v>
      </c>
      <c r="BQ17" s="170" t="s">
        <v>276</v>
      </c>
      <c r="BR17" s="211" t="s">
        <v>277</v>
      </c>
      <c r="BS17" s="212" t="s">
        <v>63</v>
      </c>
      <c r="BT17" s="353">
        <v>45597</v>
      </c>
      <c r="BU17" s="353">
        <v>47057</v>
      </c>
      <c r="BV17" s="213">
        <f t="shared" si="3"/>
        <v>45597</v>
      </c>
      <c r="BW17" s="213">
        <f t="shared" si="4"/>
        <v>47057</v>
      </c>
      <c r="BX17" s="208" t="s">
        <v>0</v>
      </c>
      <c r="BY17" s="170" t="s">
        <v>303</v>
      </c>
      <c r="BZ17" s="170"/>
      <c r="CA17" s="374" t="s">
        <v>10</v>
      </c>
      <c r="CB17" s="374"/>
      <c r="CC17" s="174" t="s">
        <v>10</v>
      </c>
      <c r="CD17" s="178">
        <f>CF17-150</f>
        <v>45297</v>
      </c>
      <c r="CE17" s="178">
        <f t="shared" si="6"/>
        <v>45292</v>
      </c>
      <c r="CF17" s="178">
        <f t="shared" si="7"/>
        <v>45447</v>
      </c>
      <c r="CG17" s="178">
        <f t="shared" si="8"/>
        <v>45444</v>
      </c>
      <c r="CH17" s="178">
        <f>CJ17-120-30</f>
        <v>45447</v>
      </c>
      <c r="CI17" s="178">
        <f t="shared" si="10"/>
        <v>45444</v>
      </c>
      <c r="CJ17" s="178">
        <f t="shared" si="11"/>
        <v>45597</v>
      </c>
      <c r="CK17" s="178">
        <f t="shared" si="18"/>
        <v>45597</v>
      </c>
      <c r="CL17" s="146">
        <f t="shared" si="12"/>
        <v>46787</v>
      </c>
      <c r="CM17" s="146">
        <f t="shared" si="13"/>
        <v>46847</v>
      </c>
      <c r="CN17" s="146">
        <f t="shared" si="14"/>
        <v>46997</v>
      </c>
      <c r="CO17" s="146">
        <f t="shared" si="15"/>
        <v>46784</v>
      </c>
      <c r="CP17" s="146">
        <f t="shared" si="16"/>
        <v>46844</v>
      </c>
      <c r="CQ17" s="146">
        <f t="shared" si="17"/>
        <v>46997</v>
      </c>
    </row>
    <row r="18" spans="1:95" ht="67.5" customHeight="1">
      <c r="A18" s="308" t="s">
        <v>304</v>
      </c>
      <c r="B18" s="308" t="s">
        <v>273</v>
      </c>
      <c r="C18" s="132" t="s">
        <v>305</v>
      </c>
      <c r="D18" s="133" t="str">
        <f ca="1">IF(BU18&lt;TODAY(),"Terminé",(IF(BT18&gt;=TODAY(),"À venir","En cours")))</f>
        <v>En cours</v>
      </c>
      <c r="E18" s="139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303">
        <f>BU18</f>
        <v>47057</v>
      </c>
      <c r="BB18" s="186"/>
      <c r="BG18" s="149"/>
      <c r="BH18" s="149"/>
      <c r="BI18" s="149"/>
      <c r="BJ18" s="149"/>
      <c r="BK18" s="149"/>
      <c r="BL18" s="149"/>
      <c r="BM18" s="389"/>
      <c r="BN18" s="149"/>
      <c r="BO18" s="215" t="s">
        <v>302</v>
      </c>
      <c r="BP18" s="223" t="s">
        <v>304</v>
      </c>
      <c r="BQ18" s="170" t="s">
        <v>276</v>
      </c>
      <c r="BR18" s="217"/>
      <c r="BS18" s="212"/>
      <c r="BT18" s="353">
        <v>45597</v>
      </c>
      <c r="BU18" s="353">
        <v>47057</v>
      </c>
      <c r="BV18" s="213">
        <f t="shared" si="3"/>
        <v>45597</v>
      </c>
      <c r="BW18" s="213">
        <f t="shared" si="4"/>
        <v>47057</v>
      </c>
      <c r="BX18" s="208"/>
      <c r="BY18" s="210"/>
      <c r="BZ18" s="170"/>
      <c r="CA18" s="374"/>
      <c r="CB18" s="374"/>
      <c r="CC18" s="174"/>
      <c r="CD18" s="220">
        <f>CF18-150</f>
        <v>45297</v>
      </c>
      <c r="CE18" s="220">
        <f t="shared" si="6"/>
        <v>45292</v>
      </c>
      <c r="CF18" s="220">
        <f t="shared" si="7"/>
        <v>45447</v>
      </c>
      <c r="CG18" s="220">
        <f t="shared" si="8"/>
        <v>45444</v>
      </c>
      <c r="CH18" s="220">
        <f>CJ18-120-30</f>
        <v>45447</v>
      </c>
      <c r="CI18" s="220">
        <f t="shared" si="10"/>
        <v>45444</v>
      </c>
      <c r="CJ18" s="220">
        <f t="shared" si="11"/>
        <v>45597</v>
      </c>
      <c r="CK18" s="220">
        <f t="shared" si="18"/>
        <v>45597</v>
      </c>
      <c r="CL18" s="146">
        <f t="shared" si="12"/>
        <v>46787</v>
      </c>
      <c r="CM18" s="146">
        <f t="shared" si="13"/>
        <v>46847</v>
      </c>
      <c r="CN18" s="146">
        <f t="shared" si="14"/>
        <v>46997</v>
      </c>
      <c r="CO18" s="146">
        <f t="shared" si="15"/>
        <v>46784</v>
      </c>
      <c r="CP18" s="146">
        <f t="shared" si="16"/>
        <v>46844</v>
      </c>
      <c r="CQ18" s="146">
        <f t="shared" si="17"/>
        <v>46997</v>
      </c>
    </row>
    <row r="19" spans="1:95" ht="65.25" customHeight="1">
      <c r="A19" s="308" t="s">
        <v>306</v>
      </c>
      <c r="B19" s="308" t="s">
        <v>273</v>
      </c>
      <c r="C19" s="132" t="s">
        <v>307</v>
      </c>
      <c r="D19" s="133" t="str">
        <f ca="1">IF(BU19&lt;TODAY(),"Terminé",(IF(BT19&gt;=TODAY(),"À venir","En cours")))</f>
        <v>En cours</v>
      </c>
      <c r="E19" s="139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303">
        <f>BU19</f>
        <v>47057</v>
      </c>
      <c r="BB19" s="186"/>
      <c r="BG19" s="149"/>
      <c r="BH19" s="149"/>
      <c r="BI19" s="149"/>
      <c r="BJ19" s="149"/>
      <c r="BK19" s="149"/>
      <c r="BL19" s="149"/>
      <c r="BM19" s="389"/>
      <c r="BN19" s="149"/>
      <c r="BO19" s="223" t="s">
        <v>304</v>
      </c>
      <c r="BP19" s="223" t="s">
        <v>306</v>
      </c>
      <c r="BQ19" s="170" t="s">
        <v>276</v>
      </c>
      <c r="BR19" s="217" t="s">
        <v>276</v>
      </c>
      <c r="BS19" s="212"/>
      <c r="BT19" s="353">
        <v>45839</v>
      </c>
      <c r="BU19" s="353">
        <v>47057</v>
      </c>
      <c r="BV19" s="213">
        <f t="shared" ref="BV19" si="36">IF(DAY(BT19)&lt;=15,DATE(YEAR(BT19),MONTH(BT19),1),EOMONTH(BT19,0))</f>
        <v>45839</v>
      </c>
      <c r="BW19" s="213">
        <f t="shared" ref="BW19" si="37">IF(DAY(BU19)&lt;=15,DATE(YEAR(BU19),MONTH(BU19),1),EOMONTH(BU19,0))</f>
        <v>47057</v>
      </c>
      <c r="BX19" s="208"/>
      <c r="BY19" s="210"/>
      <c r="BZ19" s="170"/>
      <c r="CA19" s="374"/>
      <c r="CB19" s="374"/>
      <c r="CC19" s="174"/>
      <c r="CD19" s="220">
        <f>CF19-150</f>
        <v>45539</v>
      </c>
      <c r="CE19" s="220">
        <f t="shared" ref="CE19" si="38">IF(DAY(CD19)&lt;=15,DATE(YEAR(CD19),MONTH(CD19),1),EOMONTH(CD19,0))</f>
        <v>45536</v>
      </c>
      <c r="CF19" s="220">
        <f t="shared" ref="CF19" si="39">CH19</f>
        <v>45689</v>
      </c>
      <c r="CG19" s="220">
        <f t="shared" ref="CG19" si="40">IF(DAY(CF19)&lt;=15,DATE(YEAR(CF19),MONTH(CF19),1),EOMONTH(CF19,0))</f>
        <v>45689</v>
      </c>
      <c r="CH19" s="220">
        <f>CJ19-120-30</f>
        <v>45689</v>
      </c>
      <c r="CI19" s="220">
        <f t="shared" ref="CI19" si="41">IF(DAY(CH19)&lt;=15,DATE(YEAR(CH19),MONTH(CH19),1),EOMONTH(CH19,0))</f>
        <v>45689</v>
      </c>
      <c r="CJ19" s="220">
        <f t="shared" ref="CJ19" si="42">BT19</f>
        <v>45839</v>
      </c>
      <c r="CK19" s="220">
        <f t="shared" ref="CK19" si="43">IF(DAY(CJ19)&lt;=15,DATE(YEAR(CJ19),MONTH(CJ19),1),EOMONTH(CJ19,0))</f>
        <v>45839</v>
      </c>
      <c r="CL19" s="146">
        <f t="shared" ref="CL19" si="44">BU19-270</f>
        <v>46787</v>
      </c>
      <c r="CM19" s="146">
        <f t="shared" ref="CM19" si="45">BU19-210</f>
        <v>46847</v>
      </c>
      <c r="CN19" s="146">
        <f t="shared" ref="CN19" si="46">BU19-60</f>
        <v>46997</v>
      </c>
      <c r="CO19" s="146">
        <f t="shared" ref="CO19" si="47">IF(DAY(CL19)&lt;=15,DATE(YEAR(CL19),MONTH(CL19),1),EOMONTH(CL19,0))</f>
        <v>46784</v>
      </c>
      <c r="CP19" s="146">
        <f t="shared" ref="CP19" si="48">IF(DAY(CM19)&lt;=15,DATE(YEAR(CM19),MONTH(CM19),1),EOMONTH(CM19,0))</f>
        <v>46844</v>
      </c>
      <c r="CQ19" s="146">
        <f t="shared" ref="CQ19" si="49">IF(DAY(CN19)&lt;=15,DATE(YEAR(CN19),MONTH(CN19),1),EOMONTH(CN19,0))</f>
        <v>46997</v>
      </c>
    </row>
    <row r="20" spans="1:95" ht="34" customHeight="1">
      <c r="A20" s="308" t="s">
        <v>308</v>
      </c>
      <c r="B20" s="308" t="s">
        <v>273</v>
      </c>
      <c r="C20" s="132" t="s">
        <v>309</v>
      </c>
      <c r="D20" s="133" t="str">
        <f t="shared" ca="1" si="1"/>
        <v>En cours</v>
      </c>
      <c r="E20" s="139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303">
        <f t="shared" si="2"/>
        <v>46295</v>
      </c>
      <c r="BG20" s="149"/>
      <c r="BH20" s="149"/>
      <c r="BI20" s="149"/>
      <c r="BJ20" s="149"/>
      <c r="BK20" s="149"/>
      <c r="BL20" s="149"/>
      <c r="BM20" s="389"/>
      <c r="BN20" s="149"/>
      <c r="BO20" s="215" t="s">
        <v>310</v>
      </c>
      <c r="BP20" s="214" t="s">
        <v>308</v>
      </c>
      <c r="BQ20" s="170" t="s">
        <v>276</v>
      </c>
      <c r="BR20" s="211" t="s">
        <v>277</v>
      </c>
      <c r="BS20" s="212" t="s">
        <v>63</v>
      </c>
      <c r="BT20" s="353">
        <v>45017</v>
      </c>
      <c r="BU20" s="353">
        <v>46295</v>
      </c>
      <c r="BV20" s="213">
        <f t="shared" si="3"/>
        <v>45017</v>
      </c>
      <c r="BW20" s="213">
        <f t="shared" si="4"/>
        <v>46295</v>
      </c>
      <c r="BX20" s="208" t="s">
        <v>0</v>
      </c>
      <c r="BY20" s="170" t="s">
        <v>311</v>
      </c>
      <c r="BZ20" s="170"/>
      <c r="CA20" s="374" t="s">
        <v>10</v>
      </c>
      <c r="CB20" s="374"/>
      <c r="CC20" s="174"/>
      <c r="CD20" s="178">
        <f>CF20-120</f>
        <v>44532</v>
      </c>
      <c r="CE20" s="178">
        <f t="shared" si="6"/>
        <v>44531</v>
      </c>
      <c r="CF20" s="178">
        <f t="shared" si="7"/>
        <v>44652</v>
      </c>
      <c r="CG20" s="178">
        <f t="shared" si="8"/>
        <v>44652</v>
      </c>
      <c r="CH20" s="178">
        <f t="shared" ref="CH20:CH27" si="50">CJ20-365</f>
        <v>44652</v>
      </c>
      <c r="CI20" s="178">
        <f t="shared" si="10"/>
        <v>44652</v>
      </c>
      <c r="CJ20" s="178">
        <f t="shared" si="11"/>
        <v>45017</v>
      </c>
      <c r="CK20" s="178">
        <f t="shared" si="18"/>
        <v>45017</v>
      </c>
      <c r="CL20" s="146">
        <f t="shared" si="12"/>
        <v>46025</v>
      </c>
      <c r="CM20" s="146">
        <f t="shared" si="13"/>
        <v>46085</v>
      </c>
      <c r="CN20" s="146">
        <f t="shared" si="14"/>
        <v>46235</v>
      </c>
      <c r="CO20" s="146">
        <f t="shared" si="15"/>
        <v>46023</v>
      </c>
      <c r="CP20" s="146">
        <f t="shared" si="16"/>
        <v>46082</v>
      </c>
      <c r="CQ20" s="146">
        <f t="shared" si="17"/>
        <v>46235</v>
      </c>
    </row>
    <row r="21" spans="1:95" ht="34" customHeight="1">
      <c r="A21" s="308" t="s">
        <v>285</v>
      </c>
      <c r="B21" s="308" t="s">
        <v>273</v>
      </c>
      <c r="C21" s="132" t="s">
        <v>309</v>
      </c>
      <c r="D21" s="133" t="str">
        <f t="shared" ca="1" si="1"/>
        <v>À venir</v>
      </c>
      <c r="E21" s="139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303">
        <f t="shared" si="2"/>
        <v>47756</v>
      </c>
      <c r="BG21" s="149"/>
      <c r="BH21" s="149"/>
      <c r="BI21" s="149"/>
      <c r="BJ21" s="149"/>
      <c r="BK21" s="149"/>
      <c r="BL21" s="149"/>
      <c r="BM21" s="389"/>
      <c r="BN21" s="149"/>
      <c r="BO21" s="215" t="s">
        <v>310</v>
      </c>
      <c r="BP21" s="214" t="s">
        <v>312</v>
      </c>
      <c r="BQ21" s="170" t="s">
        <v>276</v>
      </c>
      <c r="BR21" s="211" t="s">
        <v>277</v>
      </c>
      <c r="BS21" s="212" t="s">
        <v>63</v>
      </c>
      <c r="BT21" s="353">
        <f>BU20+1</f>
        <v>46296</v>
      </c>
      <c r="BU21" s="353">
        <f>BT21+1460</f>
        <v>47756</v>
      </c>
      <c r="BV21" s="213">
        <f t="shared" si="3"/>
        <v>46296</v>
      </c>
      <c r="BW21" s="213">
        <f t="shared" si="4"/>
        <v>47756</v>
      </c>
      <c r="BX21" s="208" t="s">
        <v>0</v>
      </c>
      <c r="BY21" s="170" t="s">
        <v>311</v>
      </c>
      <c r="BZ21" s="170"/>
      <c r="CA21" s="374" t="s">
        <v>10</v>
      </c>
      <c r="CB21" s="374"/>
      <c r="CC21" s="174"/>
      <c r="CD21" s="178">
        <f>CF21-152</f>
        <v>45779</v>
      </c>
      <c r="CE21" s="178">
        <f t="shared" si="6"/>
        <v>45778</v>
      </c>
      <c r="CF21" s="178">
        <f t="shared" si="7"/>
        <v>45931</v>
      </c>
      <c r="CG21" s="178">
        <f t="shared" si="8"/>
        <v>45931</v>
      </c>
      <c r="CH21" s="178">
        <f t="shared" si="50"/>
        <v>45931</v>
      </c>
      <c r="CI21" s="178">
        <f t="shared" si="10"/>
        <v>45931</v>
      </c>
      <c r="CJ21" s="178">
        <f t="shared" si="11"/>
        <v>46296</v>
      </c>
      <c r="CK21" s="178">
        <f t="shared" si="18"/>
        <v>46296</v>
      </c>
      <c r="CL21" s="146">
        <f t="shared" si="12"/>
        <v>47486</v>
      </c>
      <c r="CM21" s="146">
        <f t="shared" si="13"/>
        <v>47546</v>
      </c>
      <c r="CN21" s="146">
        <f t="shared" si="14"/>
        <v>47696</v>
      </c>
      <c r="CO21" s="146">
        <f t="shared" si="15"/>
        <v>47484</v>
      </c>
      <c r="CP21" s="146">
        <f t="shared" si="16"/>
        <v>47543</v>
      </c>
      <c r="CQ21" s="146">
        <f t="shared" si="17"/>
        <v>47696</v>
      </c>
    </row>
    <row r="22" spans="1:95" ht="34" customHeight="1">
      <c r="A22" s="308" t="s">
        <v>313</v>
      </c>
      <c r="B22" s="308" t="s">
        <v>273</v>
      </c>
      <c r="C22" s="132" t="s">
        <v>314</v>
      </c>
      <c r="D22" s="133" t="str">
        <f t="shared" ca="1" si="1"/>
        <v>En cours</v>
      </c>
      <c r="E22" s="139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303">
        <f t="shared" si="2"/>
        <v>46295</v>
      </c>
      <c r="BG22" s="149"/>
      <c r="BH22" s="149"/>
      <c r="BI22" s="149"/>
      <c r="BJ22" s="149"/>
      <c r="BK22" s="149"/>
      <c r="BL22" s="149"/>
      <c r="BM22" s="389"/>
      <c r="BN22" s="149"/>
      <c r="BO22" s="215" t="s">
        <v>310</v>
      </c>
      <c r="BP22" s="214" t="s">
        <v>313</v>
      </c>
      <c r="BQ22" s="170" t="s">
        <v>276</v>
      </c>
      <c r="BR22" s="211" t="s">
        <v>277</v>
      </c>
      <c r="BS22" s="212" t="s">
        <v>63</v>
      </c>
      <c r="BT22" s="352">
        <v>45017</v>
      </c>
      <c r="BU22" s="353">
        <v>46295</v>
      </c>
      <c r="BV22" s="213">
        <f t="shared" si="3"/>
        <v>45017</v>
      </c>
      <c r="BW22" s="213">
        <f t="shared" si="4"/>
        <v>46295</v>
      </c>
      <c r="BX22" s="208" t="s">
        <v>0</v>
      </c>
      <c r="BY22" s="210" t="s">
        <v>315</v>
      </c>
      <c r="BZ22" s="170"/>
      <c r="CA22" s="374" t="s">
        <v>10</v>
      </c>
      <c r="CB22" s="374"/>
      <c r="CC22" s="174"/>
      <c r="CD22" s="178">
        <f>CF22-120</f>
        <v>44532</v>
      </c>
      <c r="CE22" s="178">
        <f t="shared" si="6"/>
        <v>44531</v>
      </c>
      <c r="CF22" s="178">
        <f t="shared" si="7"/>
        <v>44652</v>
      </c>
      <c r="CG22" s="178">
        <f t="shared" si="8"/>
        <v>44652</v>
      </c>
      <c r="CH22" s="178">
        <f t="shared" si="50"/>
        <v>44652</v>
      </c>
      <c r="CI22" s="178">
        <f t="shared" si="10"/>
        <v>44652</v>
      </c>
      <c r="CJ22" s="178">
        <f t="shared" si="11"/>
        <v>45017</v>
      </c>
      <c r="CK22" s="178">
        <f t="shared" si="18"/>
        <v>45017</v>
      </c>
      <c r="CL22" s="146">
        <f t="shared" si="12"/>
        <v>46025</v>
      </c>
      <c r="CM22" s="146">
        <f t="shared" si="13"/>
        <v>46085</v>
      </c>
      <c r="CN22" s="146">
        <f t="shared" si="14"/>
        <v>46235</v>
      </c>
      <c r="CO22" s="146">
        <f t="shared" si="15"/>
        <v>46023</v>
      </c>
      <c r="CP22" s="146">
        <f t="shared" si="16"/>
        <v>46082</v>
      </c>
      <c r="CQ22" s="146">
        <f t="shared" si="17"/>
        <v>46235</v>
      </c>
    </row>
    <row r="23" spans="1:95" ht="34" customHeight="1">
      <c r="A23" s="308" t="s">
        <v>285</v>
      </c>
      <c r="B23" s="308" t="s">
        <v>273</v>
      </c>
      <c r="C23" s="132" t="s">
        <v>314</v>
      </c>
      <c r="D23" s="133" t="str">
        <f t="shared" ca="1" si="1"/>
        <v>À venir</v>
      </c>
      <c r="E23" s="139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303">
        <f t="shared" si="2"/>
        <v>47756</v>
      </c>
      <c r="BG23" s="149"/>
      <c r="BH23" s="149"/>
      <c r="BI23" s="149"/>
      <c r="BJ23" s="149"/>
      <c r="BK23" s="149"/>
      <c r="BL23" s="149"/>
      <c r="BM23" s="389"/>
      <c r="BN23" s="149"/>
      <c r="BO23" s="215" t="s">
        <v>310</v>
      </c>
      <c r="BP23" s="214" t="s">
        <v>316</v>
      </c>
      <c r="BQ23" s="210" t="s">
        <v>276</v>
      </c>
      <c r="BR23" s="211" t="s">
        <v>277</v>
      </c>
      <c r="BS23" s="212" t="s">
        <v>63</v>
      </c>
      <c r="BT23" s="353">
        <f>BU22+1</f>
        <v>46296</v>
      </c>
      <c r="BU23" s="353">
        <f>BT23+1460</f>
        <v>47756</v>
      </c>
      <c r="BV23" s="213">
        <f t="shared" si="3"/>
        <v>46296</v>
      </c>
      <c r="BW23" s="213">
        <f t="shared" si="4"/>
        <v>47756</v>
      </c>
      <c r="BX23" s="208" t="s">
        <v>0</v>
      </c>
      <c r="BY23" s="210" t="s">
        <v>315</v>
      </c>
      <c r="BZ23" s="170"/>
      <c r="CA23" s="374" t="s">
        <v>10</v>
      </c>
      <c r="CB23" s="374"/>
      <c r="CC23" s="174"/>
      <c r="CD23" s="178">
        <f>CF23-152</f>
        <v>45779</v>
      </c>
      <c r="CE23" s="178">
        <f t="shared" si="6"/>
        <v>45778</v>
      </c>
      <c r="CF23" s="178">
        <f t="shared" si="7"/>
        <v>45931</v>
      </c>
      <c r="CG23" s="178">
        <f t="shared" si="8"/>
        <v>45931</v>
      </c>
      <c r="CH23" s="178">
        <f t="shared" si="50"/>
        <v>45931</v>
      </c>
      <c r="CI23" s="178">
        <f t="shared" si="10"/>
        <v>45931</v>
      </c>
      <c r="CJ23" s="178">
        <f t="shared" si="11"/>
        <v>46296</v>
      </c>
      <c r="CK23" s="178">
        <f t="shared" si="18"/>
        <v>46296</v>
      </c>
      <c r="CL23" s="146">
        <f t="shared" si="12"/>
        <v>47486</v>
      </c>
      <c r="CM23" s="146">
        <f t="shared" si="13"/>
        <v>47546</v>
      </c>
      <c r="CN23" s="146">
        <f t="shared" si="14"/>
        <v>47696</v>
      </c>
      <c r="CO23" s="146">
        <f t="shared" si="15"/>
        <v>47484</v>
      </c>
      <c r="CP23" s="146">
        <f t="shared" si="16"/>
        <v>47543</v>
      </c>
      <c r="CQ23" s="146">
        <f t="shared" si="17"/>
        <v>47696</v>
      </c>
    </row>
    <row r="24" spans="1:95" ht="34" customHeight="1">
      <c r="A24" s="308" t="s">
        <v>317</v>
      </c>
      <c r="B24" s="308" t="s">
        <v>273</v>
      </c>
      <c r="C24" s="132" t="s">
        <v>318</v>
      </c>
      <c r="D24" s="133" t="str">
        <f t="shared" ca="1" si="1"/>
        <v>En cours</v>
      </c>
      <c r="E24" s="139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303">
        <f t="shared" si="2"/>
        <v>46691</v>
      </c>
      <c r="BG24" s="149"/>
      <c r="BH24" s="149"/>
      <c r="BI24" s="149"/>
      <c r="BJ24" s="149"/>
      <c r="BK24" s="149"/>
      <c r="BL24" s="149"/>
      <c r="BM24" s="389"/>
      <c r="BN24" s="149"/>
      <c r="BO24" s="218" t="s">
        <v>319</v>
      </c>
      <c r="BP24" s="214" t="s">
        <v>317</v>
      </c>
      <c r="BQ24" s="210" t="s">
        <v>276</v>
      </c>
      <c r="BR24" s="211" t="s">
        <v>277</v>
      </c>
      <c r="BS24" s="212" t="s">
        <v>63</v>
      </c>
      <c r="BT24" s="353">
        <v>45231</v>
      </c>
      <c r="BU24" s="353">
        <v>46691</v>
      </c>
      <c r="BV24" s="213">
        <f t="shared" si="3"/>
        <v>45231</v>
      </c>
      <c r="BW24" s="213">
        <f t="shared" si="4"/>
        <v>46691</v>
      </c>
      <c r="BX24" s="208" t="s">
        <v>0</v>
      </c>
      <c r="BY24" s="210" t="s">
        <v>320</v>
      </c>
      <c r="BZ24" s="170"/>
      <c r="CA24" s="374" t="s">
        <v>10</v>
      </c>
      <c r="CB24" s="374"/>
      <c r="CC24" s="174"/>
      <c r="CD24" s="178">
        <f>CF24-120</f>
        <v>44746</v>
      </c>
      <c r="CE24" s="178">
        <f t="shared" si="6"/>
        <v>44743</v>
      </c>
      <c r="CF24" s="178">
        <f t="shared" si="7"/>
        <v>44866</v>
      </c>
      <c r="CG24" s="178">
        <f t="shared" si="8"/>
        <v>44866</v>
      </c>
      <c r="CH24" s="178">
        <f t="shared" si="50"/>
        <v>44866</v>
      </c>
      <c r="CI24" s="178">
        <f t="shared" si="10"/>
        <v>44866</v>
      </c>
      <c r="CJ24" s="178">
        <f t="shared" si="11"/>
        <v>45231</v>
      </c>
      <c r="CK24" s="178">
        <f t="shared" si="18"/>
        <v>45231</v>
      </c>
      <c r="CL24" s="146">
        <f t="shared" si="12"/>
        <v>46421</v>
      </c>
      <c r="CM24" s="146">
        <f t="shared" si="13"/>
        <v>46481</v>
      </c>
      <c r="CN24" s="146">
        <f t="shared" si="14"/>
        <v>46631</v>
      </c>
      <c r="CO24" s="146">
        <f t="shared" si="15"/>
        <v>46419</v>
      </c>
      <c r="CP24" s="146">
        <f t="shared" si="16"/>
        <v>46478</v>
      </c>
      <c r="CQ24" s="146">
        <f t="shared" si="17"/>
        <v>46631</v>
      </c>
    </row>
    <row r="25" spans="1:95" ht="34" customHeight="1">
      <c r="A25" s="308" t="s">
        <v>285</v>
      </c>
      <c r="B25" s="308" t="s">
        <v>273</v>
      </c>
      <c r="C25" s="132" t="s">
        <v>318</v>
      </c>
      <c r="D25" s="133" t="str">
        <f t="shared" ca="1" si="1"/>
        <v>À venir</v>
      </c>
      <c r="E25" s="139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303">
        <f t="shared" si="2"/>
        <v>48152</v>
      </c>
      <c r="BG25" s="149"/>
      <c r="BH25" s="149"/>
      <c r="BI25" s="149"/>
      <c r="BJ25" s="149"/>
      <c r="BK25" s="149"/>
      <c r="BL25" s="149"/>
      <c r="BM25" s="389"/>
      <c r="BN25" s="149"/>
      <c r="BO25" s="215" t="s">
        <v>319</v>
      </c>
      <c r="BP25" s="214" t="s">
        <v>66</v>
      </c>
      <c r="BQ25" s="210" t="s">
        <v>276</v>
      </c>
      <c r="BR25" s="211" t="s">
        <v>277</v>
      </c>
      <c r="BS25" s="212" t="s">
        <v>63</v>
      </c>
      <c r="BT25" s="353">
        <f>BU24+1</f>
        <v>46692</v>
      </c>
      <c r="BU25" s="353">
        <f>BT25+1460</f>
        <v>48152</v>
      </c>
      <c r="BV25" s="213">
        <f t="shared" si="3"/>
        <v>46692</v>
      </c>
      <c r="BW25" s="213">
        <f t="shared" si="4"/>
        <v>48152</v>
      </c>
      <c r="BX25" s="208" t="s">
        <v>0</v>
      </c>
      <c r="BY25" s="210" t="s">
        <v>320</v>
      </c>
      <c r="BZ25" s="170"/>
      <c r="CA25" s="374" t="s">
        <v>10</v>
      </c>
      <c r="CB25" s="374"/>
      <c r="CC25" s="174"/>
      <c r="CD25" s="178">
        <f>CF25-120-60</f>
        <v>46147</v>
      </c>
      <c r="CE25" s="178">
        <f t="shared" si="6"/>
        <v>46143</v>
      </c>
      <c r="CF25" s="178">
        <f t="shared" si="7"/>
        <v>46327</v>
      </c>
      <c r="CG25" s="178">
        <f t="shared" si="8"/>
        <v>46327</v>
      </c>
      <c r="CH25" s="178">
        <f t="shared" si="50"/>
        <v>46327</v>
      </c>
      <c r="CI25" s="178">
        <f t="shared" si="10"/>
        <v>46327</v>
      </c>
      <c r="CJ25" s="178">
        <f t="shared" si="11"/>
        <v>46692</v>
      </c>
      <c r="CK25" s="178">
        <f t="shared" si="18"/>
        <v>46692</v>
      </c>
      <c r="CL25" s="146">
        <f t="shared" si="12"/>
        <v>47882</v>
      </c>
      <c r="CM25" s="146">
        <f t="shared" si="13"/>
        <v>47942</v>
      </c>
      <c r="CN25" s="146">
        <f t="shared" si="14"/>
        <v>48092</v>
      </c>
      <c r="CO25" s="146">
        <f t="shared" si="15"/>
        <v>47880</v>
      </c>
      <c r="CP25" s="146">
        <f t="shared" si="16"/>
        <v>47939</v>
      </c>
      <c r="CQ25" s="146">
        <f t="shared" si="17"/>
        <v>48092</v>
      </c>
    </row>
    <row r="26" spans="1:95" ht="34" customHeight="1">
      <c r="A26" s="308" t="s">
        <v>321</v>
      </c>
      <c r="B26" s="308" t="s">
        <v>273</v>
      </c>
      <c r="C26" s="132" t="s">
        <v>322</v>
      </c>
      <c r="D26" s="133" t="str">
        <f t="shared" ca="1" si="1"/>
        <v>En cours</v>
      </c>
      <c r="E26" s="139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303">
        <f t="shared" si="2"/>
        <v>46691</v>
      </c>
      <c r="BG26" s="149"/>
      <c r="BH26" s="149"/>
      <c r="BI26" s="149"/>
      <c r="BJ26" s="149"/>
      <c r="BK26" s="149"/>
      <c r="BL26" s="149"/>
      <c r="BM26" s="389"/>
      <c r="BN26" s="149"/>
      <c r="BO26" s="218" t="s">
        <v>319</v>
      </c>
      <c r="BP26" s="214" t="s">
        <v>321</v>
      </c>
      <c r="BQ26" s="170" t="s">
        <v>276</v>
      </c>
      <c r="BR26" s="217" t="s">
        <v>277</v>
      </c>
      <c r="BS26" s="212" t="s">
        <v>63</v>
      </c>
      <c r="BT26" s="353">
        <v>45231</v>
      </c>
      <c r="BU26" s="353">
        <v>46691</v>
      </c>
      <c r="BV26" s="213">
        <f t="shared" si="3"/>
        <v>45231</v>
      </c>
      <c r="BW26" s="213">
        <f t="shared" si="4"/>
        <v>46691</v>
      </c>
      <c r="BX26" s="208" t="s">
        <v>0</v>
      </c>
      <c r="BY26" s="210" t="s">
        <v>323</v>
      </c>
      <c r="BZ26" s="170"/>
      <c r="CA26" s="374" t="s">
        <v>10</v>
      </c>
      <c r="CB26" s="374"/>
      <c r="CC26" s="174"/>
      <c r="CD26" s="178">
        <f>CF26-120</f>
        <v>44746</v>
      </c>
      <c r="CE26" s="178">
        <f t="shared" si="6"/>
        <v>44743</v>
      </c>
      <c r="CF26" s="178">
        <f t="shared" si="7"/>
        <v>44866</v>
      </c>
      <c r="CG26" s="178">
        <f t="shared" si="8"/>
        <v>44866</v>
      </c>
      <c r="CH26" s="178">
        <f t="shared" si="50"/>
        <v>44866</v>
      </c>
      <c r="CI26" s="178">
        <f t="shared" si="10"/>
        <v>44866</v>
      </c>
      <c r="CJ26" s="178">
        <f t="shared" si="11"/>
        <v>45231</v>
      </c>
      <c r="CK26" s="178">
        <f t="shared" si="18"/>
        <v>45231</v>
      </c>
      <c r="CL26" s="146">
        <f t="shared" si="12"/>
        <v>46421</v>
      </c>
      <c r="CM26" s="146">
        <f t="shared" si="13"/>
        <v>46481</v>
      </c>
      <c r="CN26" s="146">
        <f t="shared" si="14"/>
        <v>46631</v>
      </c>
      <c r="CO26" s="146">
        <f t="shared" si="15"/>
        <v>46419</v>
      </c>
      <c r="CP26" s="146">
        <f t="shared" si="16"/>
        <v>46478</v>
      </c>
      <c r="CQ26" s="146">
        <f t="shared" si="17"/>
        <v>46631</v>
      </c>
    </row>
    <row r="27" spans="1:95" ht="34" customHeight="1">
      <c r="A27" s="308" t="s">
        <v>285</v>
      </c>
      <c r="B27" s="308" t="s">
        <v>273</v>
      </c>
      <c r="C27" s="132" t="s">
        <v>322</v>
      </c>
      <c r="D27" s="133" t="str">
        <f t="shared" ca="1" si="1"/>
        <v>À venir</v>
      </c>
      <c r="E27" s="139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303">
        <f t="shared" si="2"/>
        <v>48152</v>
      </c>
      <c r="BG27" s="149"/>
      <c r="BH27" s="149"/>
      <c r="BI27" s="149"/>
      <c r="BJ27" s="149"/>
      <c r="BK27" s="149"/>
      <c r="BL27" s="149"/>
      <c r="BM27" s="389"/>
      <c r="BN27" s="149"/>
      <c r="BO27" s="215" t="s">
        <v>319</v>
      </c>
      <c r="BP27" s="214" t="s">
        <v>66</v>
      </c>
      <c r="BQ27" s="170" t="s">
        <v>276</v>
      </c>
      <c r="BR27" s="217" t="s">
        <v>277</v>
      </c>
      <c r="BS27" s="212" t="s">
        <v>63</v>
      </c>
      <c r="BT27" s="353">
        <f>BU26+1</f>
        <v>46692</v>
      </c>
      <c r="BU27" s="353">
        <f>BT27+1460</f>
        <v>48152</v>
      </c>
      <c r="BV27" s="213">
        <f t="shared" si="3"/>
        <v>46692</v>
      </c>
      <c r="BW27" s="213">
        <f t="shared" si="4"/>
        <v>48152</v>
      </c>
      <c r="BX27" s="208" t="s">
        <v>0</v>
      </c>
      <c r="BY27" s="210" t="s">
        <v>323</v>
      </c>
      <c r="BZ27" s="170"/>
      <c r="CA27" s="374" t="s">
        <v>10</v>
      </c>
      <c r="CB27" s="374"/>
      <c r="CC27" s="174"/>
      <c r="CD27" s="178">
        <f>CF27-120-60</f>
        <v>46147</v>
      </c>
      <c r="CE27" s="178">
        <f t="shared" si="6"/>
        <v>46143</v>
      </c>
      <c r="CF27" s="178">
        <f t="shared" si="7"/>
        <v>46327</v>
      </c>
      <c r="CG27" s="178">
        <f t="shared" si="8"/>
        <v>46327</v>
      </c>
      <c r="CH27" s="178">
        <f t="shared" si="50"/>
        <v>46327</v>
      </c>
      <c r="CI27" s="178">
        <f t="shared" si="10"/>
        <v>46327</v>
      </c>
      <c r="CJ27" s="178">
        <f t="shared" si="11"/>
        <v>46692</v>
      </c>
      <c r="CK27" s="178">
        <f t="shared" si="18"/>
        <v>46692</v>
      </c>
      <c r="CL27" s="146">
        <f t="shared" si="12"/>
        <v>47882</v>
      </c>
      <c r="CM27" s="146">
        <f t="shared" si="13"/>
        <v>47942</v>
      </c>
      <c r="CN27" s="146">
        <f t="shared" si="14"/>
        <v>48092</v>
      </c>
      <c r="CO27" s="146">
        <f t="shared" si="15"/>
        <v>47880</v>
      </c>
      <c r="CP27" s="146">
        <f t="shared" si="16"/>
        <v>47939</v>
      </c>
      <c r="CQ27" s="146">
        <f t="shared" si="17"/>
        <v>48092</v>
      </c>
    </row>
    <row r="28" spans="1:95" ht="34" customHeight="1">
      <c r="A28" s="308" t="s">
        <v>324</v>
      </c>
      <c r="B28" s="308" t="s">
        <v>273</v>
      </c>
      <c r="C28" s="132" t="s">
        <v>325</v>
      </c>
      <c r="D28" s="133" t="str">
        <f t="shared" ca="1" si="1"/>
        <v>En cours</v>
      </c>
      <c r="E28" s="139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303">
        <f t="shared" si="2"/>
        <v>47118</v>
      </c>
      <c r="BB28" s="186"/>
      <c r="BG28" s="149"/>
      <c r="BH28" s="149"/>
      <c r="BI28" s="149"/>
      <c r="BJ28" s="149"/>
      <c r="BK28" s="149"/>
      <c r="BL28" s="149"/>
      <c r="BM28" s="389"/>
      <c r="BN28" s="149"/>
      <c r="BO28" s="215" t="s">
        <v>326</v>
      </c>
      <c r="BP28" s="221" t="s">
        <v>324</v>
      </c>
      <c r="BQ28" s="219" t="s">
        <v>276</v>
      </c>
      <c r="BR28" s="217" t="s">
        <v>277</v>
      </c>
      <c r="BS28" s="212" t="s">
        <v>63</v>
      </c>
      <c r="BT28" s="353">
        <v>45658</v>
      </c>
      <c r="BU28" s="353">
        <v>47118</v>
      </c>
      <c r="BV28" s="213">
        <f t="shared" si="3"/>
        <v>45658</v>
      </c>
      <c r="BW28" s="213">
        <f t="shared" si="4"/>
        <v>47118</v>
      </c>
      <c r="BX28" s="208" t="s">
        <v>0</v>
      </c>
      <c r="BY28" s="210" t="s">
        <v>327</v>
      </c>
      <c r="BZ28" s="170"/>
      <c r="CA28" s="374" t="s">
        <v>10</v>
      </c>
      <c r="CB28" s="374"/>
      <c r="CC28" s="174"/>
      <c r="CD28" s="178">
        <f>CF28-120</f>
        <v>45233</v>
      </c>
      <c r="CE28" s="178">
        <f t="shared" si="6"/>
        <v>45231</v>
      </c>
      <c r="CF28" s="178">
        <f t="shared" si="7"/>
        <v>45353</v>
      </c>
      <c r="CG28" s="178">
        <f t="shared" si="8"/>
        <v>45352</v>
      </c>
      <c r="CH28" s="178">
        <f>CJ28-305</f>
        <v>45353</v>
      </c>
      <c r="CI28" s="178">
        <f t="shared" si="10"/>
        <v>45352</v>
      </c>
      <c r="CJ28" s="178">
        <f t="shared" si="11"/>
        <v>45658</v>
      </c>
      <c r="CK28" s="178">
        <f t="shared" si="18"/>
        <v>45658</v>
      </c>
      <c r="CL28" s="146">
        <f t="shared" si="12"/>
        <v>46848</v>
      </c>
      <c r="CM28" s="146">
        <f t="shared" si="13"/>
        <v>46908</v>
      </c>
      <c r="CN28" s="146">
        <f>BU28-60</f>
        <v>47058</v>
      </c>
      <c r="CO28" s="146">
        <f t="shared" si="15"/>
        <v>46844</v>
      </c>
      <c r="CP28" s="146">
        <f t="shared" si="16"/>
        <v>46905</v>
      </c>
      <c r="CQ28" s="146">
        <f>IF(DAY(CN28)&lt;=15,DATE(YEAR(CN28),MONTH(CN28),1),EOMONTH(CN28,0))</f>
        <v>47058</v>
      </c>
    </row>
    <row r="29" spans="1:95" ht="34" customHeight="1">
      <c r="A29" s="308" t="s">
        <v>328</v>
      </c>
      <c r="B29" s="308" t="s">
        <v>273</v>
      </c>
      <c r="C29" s="132" t="s">
        <v>329</v>
      </c>
      <c r="D29" s="133" t="str">
        <f t="shared" ref="D29:D38" ca="1" si="51">IF(BU29&lt;TODAY(),"Terminé",(IF(BT29&gt;=TODAY(),"À venir","En cours")))</f>
        <v>En cours</v>
      </c>
      <c r="E29" s="139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303">
        <f t="shared" ref="BA29:BA40" si="52">BU29</f>
        <v>46220</v>
      </c>
      <c r="BG29" s="149"/>
      <c r="BH29" s="149"/>
      <c r="BI29" s="149"/>
      <c r="BJ29" s="149"/>
      <c r="BK29" s="149"/>
      <c r="BL29" s="149"/>
      <c r="BM29" s="389"/>
      <c r="BN29" s="149"/>
      <c r="BO29" s="215" t="s">
        <v>330</v>
      </c>
      <c r="BP29" s="214" t="s">
        <v>328</v>
      </c>
      <c r="BQ29" s="219" t="s">
        <v>276</v>
      </c>
      <c r="BR29" s="217" t="s">
        <v>277</v>
      </c>
      <c r="BS29" s="211" t="s">
        <v>63</v>
      </c>
      <c r="BT29" s="353">
        <v>44760</v>
      </c>
      <c r="BU29" s="353">
        <v>46220</v>
      </c>
      <c r="BV29" s="213">
        <f t="shared" ref="BV29:BW31" si="53">IF(DAY(BT29)&lt;=15,DATE(YEAR(BT29),MONTH(BT29),1),EOMONTH(BT29,0))</f>
        <v>44773</v>
      </c>
      <c r="BW29" s="213">
        <f t="shared" si="53"/>
        <v>46234</v>
      </c>
      <c r="BX29" s="208" t="s">
        <v>0</v>
      </c>
      <c r="BY29" s="210" t="s">
        <v>331</v>
      </c>
      <c r="BZ29" s="170"/>
      <c r="CA29" s="374" t="s">
        <v>10</v>
      </c>
      <c r="CB29" s="374"/>
      <c r="CC29" s="174"/>
      <c r="CD29" s="222">
        <f>CF29-90</f>
        <v>44490</v>
      </c>
      <c r="CE29" s="222">
        <f>IF(DAY(CD29)&lt;=15,DATE(YEAR(CD29),MONTH(CD29),1),EOMONTH(CD29,0))</f>
        <v>44500</v>
      </c>
      <c r="CF29" s="222">
        <f>CH29</f>
        <v>44580</v>
      </c>
      <c r="CG29" s="222">
        <f>IF(DAY(CF29)&lt;=15,DATE(YEAR(CF29),MONTH(CF29),1),EOMONTH(CF29,0))</f>
        <v>44592</v>
      </c>
      <c r="CH29" s="222">
        <f>CJ29-180</f>
        <v>44580</v>
      </c>
      <c r="CI29" s="222">
        <f>IF(DAY(CH29)&lt;=15,DATE(YEAR(CH29),MONTH(CH29),1),EOMONTH(CH29,0))</f>
        <v>44592</v>
      </c>
      <c r="CJ29" s="222">
        <f>BT29</f>
        <v>44760</v>
      </c>
      <c r="CK29" s="222">
        <f>IF(DAY(CJ29)&lt;=15,DATE(YEAR(CJ29),MONTH(CJ29),1),EOMONTH(CJ29,0))</f>
        <v>44773</v>
      </c>
      <c r="CL29" s="146">
        <f t="shared" ref="CL29:CL38" si="54">BU29-270</f>
        <v>45950</v>
      </c>
      <c r="CM29" s="146">
        <f t="shared" ref="CM29:CM38" si="55">BU29-210</f>
        <v>46010</v>
      </c>
      <c r="CN29" s="146">
        <f t="shared" ref="CN29:CN38" si="56">BU29-60</f>
        <v>46160</v>
      </c>
      <c r="CO29" s="146">
        <f>IF(DAY(CL29)&lt;=15,DATE(YEAR(CL29),MONTH(CL29),1),EOMONTH(CL29,0))</f>
        <v>45961</v>
      </c>
      <c r="CP29" s="146">
        <f>IF(DAY(CM29)&lt;=15,DATE(YEAR(CM29),MONTH(CM29),1),EOMONTH(CM29,0))</f>
        <v>46022</v>
      </c>
      <c r="CQ29" s="146">
        <f>IF(DAY(CN29)&lt;=15,DATE(YEAR(CN29),MONTH(CN29),1),EOMONTH(CN29,0))</f>
        <v>46173</v>
      </c>
    </row>
    <row r="30" spans="1:95" s="5" customFormat="1" ht="46.5" customHeight="1">
      <c r="A30" s="308" t="s">
        <v>332</v>
      </c>
      <c r="B30" s="308" t="s">
        <v>273</v>
      </c>
      <c r="C30" s="132" t="s">
        <v>333</v>
      </c>
      <c r="D30" s="133" t="str">
        <f t="shared" ca="1" si="51"/>
        <v>En cours</v>
      </c>
      <c r="E30" s="245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246"/>
      <c r="AP30" s="246"/>
      <c r="AQ30" s="246"/>
      <c r="AR30" s="246"/>
      <c r="AS30" s="246"/>
      <c r="AT30" s="246"/>
      <c r="AU30" s="246"/>
      <c r="AV30" s="246"/>
      <c r="AW30" s="246"/>
      <c r="AX30" s="246"/>
      <c r="AY30" s="246"/>
      <c r="AZ30" s="246"/>
      <c r="BA30" s="303">
        <f t="shared" si="52"/>
        <v>46089</v>
      </c>
      <c r="BB30"/>
      <c r="BC30"/>
      <c r="BD30"/>
      <c r="BE30"/>
      <c r="BF30"/>
      <c r="BG30"/>
      <c r="BH30"/>
      <c r="BI30"/>
      <c r="BM30" s="389"/>
      <c r="BN30" s="149"/>
      <c r="BO30" s="65" t="s">
        <v>332</v>
      </c>
      <c r="BP30" s="65" t="s">
        <v>332</v>
      </c>
      <c r="BQ30" s="14" t="s">
        <v>334</v>
      </c>
      <c r="BR30" s="14" t="s">
        <v>334</v>
      </c>
      <c r="BS30" s="211" t="s">
        <v>63</v>
      </c>
      <c r="BT30" s="11">
        <v>44629</v>
      </c>
      <c r="BU30" s="39">
        <v>46089</v>
      </c>
      <c r="BV30" s="34">
        <f t="shared" si="53"/>
        <v>44621</v>
      </c>
      <c r="BW30" s="34">
        <f t="shared" si="53"/>
        <v>46082</v>
      </c>
      <c r="BX30" s="14" t="s">
        <v>0</v>
      </c>
      <c r="BY30" s="74" t="s">
        <v>335</v>
      </c>
      <c r="BZ30" s="45" t="s">
        <v>9</v>
      </c>
      <c r="CA30" s="375" t="s">
        <v>10</v>
      </c>
      <c r="CB30" s="375"/>
      <c r="CC30" s="52"/>
      <c r="CD30" s="3">
        <f>CF30-120</f>
        <v>44329</v>
      </c>
      <c r="CE30" s="3">
        <f>IF(DAY(CD30)&lt;=15,DATE(YEAR(CD30),MONTH(CD30),1),EOMONTH(CD30,0))</f>
        <v>44317</v>
      </c>
      <c r="CF30" s="3">
        <f>CH30</f>
        <v>44449</v>
      </c>
      <c r="CG30" s="3">
        <f>IF(DAY(CF30)&lt;=15,DATE(YEAR(CF30),MONTH(CF30),1),EOMONTH(CF30,0))</f>
        <v>44440</v>
      </c>
      <c r="CH30" s="3">
        <f>CJ30-180</f>
        <v>44449</v>
      </c>
      <c r="CI30" s="3">
        <f>IF(DAY(CH30)&lt;=15,DATE(YEAR(CH30),MONTH(CH30),1),EOMONTH(CH30,0))</f>
        <v>44440</v>
      </c>
      <c r="CJ30" s="3">
        <f>BT30</f>
        <v>44629</v>
      </c>
      <c r="CK30" s="3">
        <f>IF(DAY(CJ30)&lt;=15,DATE(YEAR(CJ30),MONTH(CJ30),1),EOMONTH(CJ30,0))</f>
        <v>44621</v>
      </c>
      <c r="CL30" s="146">
        <f t="shared" si="54"/>
        <v>45819</v>
      </c>
      <c r="CM30" s="146">
        <f t="shared" si="55"/>
        <v>45879</v>
      </c>
      <c r="CN30" s="146">
        <f t="shared" si="56"/>
        <v>46029</v>
      </c>
      <c r="CO30" s="146">
        <f t="shared" ref="CO30:CQ33" si="57">IF(DAY(CL30)&lt;=15,DATE(YEAR(CL30),MONTH(CL30),1),EOMONTH(CL30,0))</f>
        <v>45809</v>
      </c>
      <c r="CP30" s="146">
        <f t="shared" si="57"/>
        <v>45870</v>
      </c>
      <c r="CQ30" s="146">
        <f t="shared" si="57"/>
        <v>46023</v>
      </c>
    </row>
    <row r="31" spans="1:95" ht="34" customHeight="1">
      <c r="A31" s="308" t="s">
        <v>336</v>
      </c>
      <c r="B31" s="308" t="s">
        <v>273</v>
      </c>
      <c r="C31" s="132" t="s">
        <v>337</v>
      </c>
      <c r="D31" s="133" t="str">
        <f t="shared" ca="1" si="51"/>
        <v>En cours</v>
      </c>
      <c r="E31" s="139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303">
        <f t="shared" si="52"/>
        <v>46022</v>
      </c>
      <c r="BB31" s="186"/>
      <c r="BG31" s="149"/>
      <c r="BH31" s="149"/>
      <c r="BI31" s="149"/>
      <c r="BJ31" s="149"/>
      <c r="BK31" s="149"/>
      <c r="BL31" s="149"/>
      <c r="BM31" s="389"/>
      <c r="BN31" s="149"/>
      <c r="BO31" s="215" t="s">
        <v>338</v>
      </c>
      <c r="BP31" s="390" t="s">
        <v>336</v>
      </c>
      <c r="BQ31" s="219" t="s">
        <v>276</v>
      </c>
      <c r="BR31" s="217" t="s">
        <v>277</v>
      </c>
      <c r="BS31" s="212" t="s">
        <v>63</v>
      </c>
      <c r="BT31" s="353">
        <v>44562</v>
      </c>
      <c r="BU31" s="353">
        <v>46022</v>
      </c>
      <c r="BV31" s="213">
        <f t="shared" si="53"/>
        <v>44562</v>
      </c>
      <c r="BW31" s="213">
        <f t="shared" si="53"/>
        <v>46022</v>
      </c>
      <c r="BX31" s="208" t="s">
        <v>0</v>
      </c>
      <c r="BY31" s="210" t="s">
        <v>339</v>
      </c>
      <c r="BZ31" s="170"/>
      <c r="CA31" s="374" t="s">
        <v>10</v>
      </c>
      <c r="CB31" s="374"/>
      <c r="CC31" s="174"/>
      <c r="CD31" s="178">
        <f>CF31-120</f>
        <v>44077</v>
      </c>
      <c r="CE31" s="178">
        <f>IF(DAY(CD31)&lt;=15,DATE(YEAR(CD31),MONTH(CD31),1),EOMONTH(CD31,0))</f>
        <v>44075</v>
      </c>
      <c r="CF31" s="178">
        <f>CH31</f>
        <v>44197</v>
      </c>
      <c r="CG31" s="178">
        <f>IF(DAY(CF31)&lt;=15,DATE(YEAR(CF31),MONTH(CF31),1),EOMONTH(CF31,0))</f>
        <v>44197</v>
      </c>
      <c r="CH31" s="178">
        <f>CJ31-365</f>
        <v>44197</v>
      </c>
      <c r="CI31" s="178">
        <f>IF(DAY(CH31)&lt;=15,DATE(YEAR(CH31),MONTH(CH31),1),EOMONTH(CH31,0))</f>
        <v>44197</v>
      </c>
      <c r="CJ31" s="178">
        <f>BT31</f>
        <v>44562</v>
      </c>
      <c r="CK31" s="178">
        <f>IF(DAY(CJ31)&lt;=15,DATE(YEAR(CJ31),MONTH(CJ31),1),EOMONTH(CJ31,0))</f>
        <v>44562</v>
      </c>
      <c r="CL31" s="146">
        <f t="shared" si="54"/>
        <v>45752</v>
      </c>
      <c r="CM31" s="146">
        <f t="shared" si="55"/>
        <v>45812</v>
      </c>
      <c r="CN31" s="146">
        <f t="shared" si="56"/>
        <v>45962</v>
      </c>
      <c r="CO31" s="146">
        <f>IF(DAY(CL31)&lt;=15,DATE(YEAR(CL31),MONTH(CL31),1),EOMONTH(CL31,0))</f>
        <v>45748</v>
      </c>
      <c r="CP31" s="146">
        <f>IF(DAY(CM31)&lt;=15,DATE(YEAR(CM31),MONTH(CM31),1),EOMONTH(CM31,0))</f>
        <v>45809</v>
      </c>
      <c r="CQ31" s="146">
        <f>IF(DAY(CN31)&lt;=15,DATE(YEAR(CN31),MONTH(CN31),1),EOMONTH(CN31,0))</f>
        <v>45962</v>
      </c>
    </row>
    <row r="32" spans="1:95" s="5" customFormat="1" ht="46.5" customHeight="1">
      <c r="A32" s="308" t="s">
        <v>285</v>
      </c>
      <c r="B32" s="308" t="s">
        <v>273</v>
      </c>
      <c r="C32" s="132" t="s">
        <v>340</v>
      </c>
      <c r="D32" s="133" t="str">
        <f t="shared" ca="1" si="51"/>
        <v>À venir</v>
      </c>
      <c r="E32" s="245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  <c r="AB32" s="246"/>
      <c r="AC32" s="246"/>
      <c r="AD32" s="246"/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246"/>
      <c r="AP32" s="246"/>
      <c r="AQ32" s="246"/>
      <c r="AR32" s="246"/>
      <c r="AS32" s="246"/>
      <c r="AT32" s="246"/>
      <c r="AU32" s="246"/>
      <c r="AV32" s="246"/>
      <c r="AW32" s="246"/>
      <c r="AX32" s="246"/>
      <c r="AY32" s="246"/>
      <c r="AZ32" s="246"/>
      <c r="BA32" s="303">
        <f t="shared" si="52"/>
        <v>47482</v>
      </c>
      <c r="BB32"/>
      <c r="BC32"/>
      <c r="BD32"/>
      <c r="BE32"/>
      <c r="BF32"/>
      <c r="BG32"/>
      <c r="BH32"/>
      <c r="BI32"/>
      <c r="BM32" s="389"/>
      <c r="BN32" s="149"/>
      <c r="BO32" s="65" t="s">
        <v>332</v>
      </c>
      <c r="BP32" s="65" t="s">
        <v>341</v>
      </c>
      <c r="BQ32" s="24" t="s">
        <v>277</v>
      </c>
      <c r="BR32" s="359"/>
      <c r="BS32" s="360"/>
      <c r="BT32" s="39">
        <v>46023</v>
      </c>
      <c r="BU32" s="34">
        <v>47482</v>
      </c>
      <c r="BV32" s="34">
        <f t="shared" ref="BV32:BV33" si="58">IF(DAY(BT32)&lt;=15,DATE(YEAR(BT32),MONTH(BT32),1),EOMONTH(BT32,0))</f>
        <v>46023</v>
      </c>
      <c r="BW32" s="34">
        <f t="shared" ref="BW32:BW33" si="59">IF(DAY(BU32)&lt;=15,DATE(YEAR(BU32),MONTH(BU32),1),EOMONTH(BU32,0))</f>
        <v>47483</v>
      </c>
      <c r="BX32" s="14" t="s">
        <v>0</v>
      </c>
      <c r="BY32" s="361" t="s">
        <v>342</v>
      </c>
      <c r="BZ32" s="45"/>
      <c r="CA32" s="375"/>
      <c r="CB32" s="376"/>
      <c r="CC32" s="3"/>
      <c r="CD32" s="3">
        <f t="shared" ref="CD32:CD33" si="60">CF32-120</f>
        <v>45723</v>
      </c>
      <c r="CE32" s="3">
        <f t="shared" ref="CE32:CE33" si="61">IF(DAY(CD32)&lt;=15,DATE(YEAR(CD32),MONTH(CD32),1),EOMONTH(CD32,0))</f>
        <v>45717</v>
      </c>
      <c r="CF32" s="3">
        <f t="shared" ref="CF32:CF33" si="62">CH32</f>
        <v>45843</v>
      </c>
      <c r="CG32" s="3">
        <f t="shared" ref="CG32:CG33" si="63">IF(DAY(CF32)&lt;=15,DATE(YEAR(CF32),MONTH(CF32),1),EOMONTH(CF32,0))</f>
        <v>45839</v>
      </c>
      <c r="CH32" s="3">
        <f t="shared" ref="CH32:CH33" si="64">CJ32-180</f>
        <v>45843</v>
      </c>
      <c r="CI32" s="3">
        <f t="shared" ref="CI32:CI33" si="65">IF(DAY(CH32)&lt;=15,DATE(YEAR(CH32),MONTH(CH32),1),EOMONTH(CH32,0))</f>
        <v>45839</v>
      </c>
      <c r="CJ32" s="3">
        <f t="shared" ref="CJ32:CJ33" si="66">BT32</f>
        <v>46023</v>
      </c>
      <c r="CK32" s="3">
        <f t="shared" ref="CK32:CK33" si="67">IF(DAY(CJ32)&lt;=15,DATE(YEAR(CJ32),MONTH(CJ32),1),EOMONTH(CJ32,0))</f>
        <v>46023</v>
      </c>
      <c r="CL32" s="146">
        <f t="shared" si="54"/>
        <v>47212</v>
      </c>
      <c r="CM32" s="146">
        <f t="shared" si="55"/>
        <v>47272</v>
      </c>
      <c r="CN32" s="146">
        <f t="shared" si="56"/>
        <v>47422</v>
      </c>
      <c r="CO32" s="146">
        <f t="shared" si="57"/>
        <v>47209</v>
      </c>
      <c r="CP32" s="146">
        <f t="shared" si="57"/>
        <v>47270</v>
      </c>
      <c r="CQ32" s="146">
        <f t="shared" si="57"/>
        <v>47422</v>
      </c>
    </row>
    <row r="33" spans="1:95" s="5" customFormat="1" ht="46.5" customHeight="1">
      <c r="A33" s="308" t="s">
        <v>285</v>
      </c>
      <c r="B33" s="308" t="s">
        <v>273</v>
      </c>
      <c r="C33" s="132" t="s">
        <v>343</v>
      </c>
      <c r="D33" s="133" t="str">
        <f t="shared" ca="1" si="51"/>
        <v>À venir</v>
      </c>
      <c r="E33" s="245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  <c r="AB33" s="246"/>
      <c r="AC33" s="246"/>
      <c r="AD33" s="246"/>
      <c r="AE33" s="246"/>
      <c r="AF33" s="246"/>
      <c r="AG33" s="246"/>
      <c r="AH33" s="246"/>
      <c r="AI33" s="246"/>
      <c r="AJ33" s="246"/>
      <c r="AK33" s="246"/>
      <c r="AL33" s="246"/>
      <c r="AM33" s="246"/>
      <c r="AN33" s="246"/>
      <c r="AO33" s="246"/>
      <c r="AP33" s="246"/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303">
        <f t="shared" si="52"/>
        <v>47482</v>
      </c>
      <c r="BB33"/>
      <c r="BC33"/>
      <c r="BD33"/>
      <c r="BE33"/>
      <c r="BF33"/>
      <c r="BG33"/>
      <c r="BH33"/>
      <c r="BI33"/>
      <c r="BM33" s="389"/>
      <c r="BN33" s="149"/>
      <c r="BO33" s="65" t="s">
        <v>332</v>
      </c>
      <c r="BP33" s="65" t="s">
        <v>344</v>
      </c>
      <c r="BQ33" s="24" t="s">
        <v>277</v>
      </c>
      <c r="BR33" s="359"/>
      <c r="BS33" s="360"/>
      <c r="BT33" s="39">
        <v>46023</v>
      </c>
      <c r="BU33" s="34">
        <v>47482</v>
      </c>
      <c r="BV33" s="34">
        <f t="shared" si="58"/>
        <v>46023</v>
      </c>
      <c r="BW33" s="34">
        <f t="shared" si="59"/>
        <v>47483</v>
      </c>
      <c r="BX33" s="14" t="s">
        <v>0</v>
      </c>
      <c r="BY33" s="361" t="s">
        <v>345</v>
      </c>
      <c r="BZ33" s="45"/>
      <c r="CA33" s="375"/>
      <c r="CB33" s="376"/>
      <c r="CC33" s="3"/>
      <c r="CD33" s="3">
        <f t="shared" si="60"/>
        <v>45723</v>
      </c>
      <c r="CE33" s="3">
        <f t="shared" si="61"/>
        <v>45717</v>
      </c>
      <c r="CF33" s="3">
        <f t="shared" si="62"/>
        <v>45843</v>
      </c>
      <c r="CG33" s="3">
        <f t="shared" si="63"/>
        <v>45839</v>
      </c>
      <c r="CH33" s="3">
        <f t="shared" si="64"/>
        <v>45843</v>
      </c>
      <c r="CI33" s="3">
        <f t="shared" si="65"/>
        <v>45839</v>
      </c>
      <c r="CJ33" s="3">
        <f t="shared" si="66"/>
        <v>46023</v>
      </c>
      <c r="CK33" s="3">
        <f t="shared" si="67"/>
        <v>46023</v>
      </c>
      <c r="CL33" s="146">
        <f t="shared" si="54"/>
        <v>47212</v>
      </c>
      <c r="CM33" s="146">
        <f t="shared" si="55"/>
        <v>47272</v>
      </c>
      <c r="CN33" s="146">
        <f t="shared" si="56"/>
        <v>47422</v>
      </c>
      <c r="CO33" s="146">
        <f t="shared" si="57"/>
        <v>47209</v>
      </c>
      <c r="CP33" s="146">
        <f t="shared" si="57"/>
        <v>47270</v>
      </c>
      <c r="CQ33" s="146">
        <f t="shared" si="57"/>
        <v>47422</v>
      </c>
    </row>
    <row r="34" spans="1:95" ht="34" customHeight="1">
      <c r="A34" s="308" t="s">
        <v>346</v>
      </c>
      <c r="B34" s="308" t="s">
        <v>347</v>
      </c>
      <c r="C34" s="132" t="s">
        <v>348</v>
      </c>
      <c r="D34" s="133" t="str">
        <f ca="1">IF(BU34&lt;TODAY(),"Terminé",(IF(BT34&gt;=TODAY(),"À venir","En cours")))</f>
        <v>En cours</v>
      </c>
      <c r="E34" s="139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303">
        <f t="shared" si="52"/>
        <v>46752</v>
      </c>
      <c r="BG34" s="149"/>
      <c r="BH34" s="149"/>
      <c r="BI34" s="149"/>
      <c r="BJ34" s="149"/>
      <c r="BK34" s="149"/>
      <c r="BL34" s="149"/>
      <c r="BM34" s="389"/>
      <c r="BN34" s="149"/>
      <c r="BO34" s="215" t="s">
        <v>349</v>
      </c>
      <c r="BP34" s="214" t="s">
        <v>346</v>
      </c>
      <c r="BQ34" s="219" t="s">
        <v>276</v>
      </c>
      <c r="BR34" s="217" t="s">
        <v>277</v>
      </c>
      <c r="BS34" s="212" t="s">
        <v>63</v>
      </c>
      <c r="BT34" s="353">
        <v>45292</v>
      </c>
      <c r="BU34" s="353">
        <v>46752</v>
      </c>
      <c r="BV34" s="213">
        <f t="shared" ref="BV34:BW37" si="68">IF(DAY(BT34)&lt;=15,DATE(YEAR(BT34),MONTH(BT34),1),EOMONTH(BT34,0))</f>
        <v>45292</v>
      </c>
      <c r="BW34" s="213">
        <f t="shared" si="68"/>
        <v>46752</v>
      </c>
      <c r="BX34" s="208" t="s">
        <v>0</v>
      </c>
      <c r="BY34" s="210" t="s">
        <v>350</v>
      </c>
      <c r="BZ34" s="170"/>
      <c r="CA34" s="374" t="s">
        <v>10</v>
      </c>
      <c r="CB34" s="374"/>
      <c r="CC34" s="174" t="s">
        <v>10</v>
      </c>
      <c r="CD34" s="220">
        <f>CF34-90</f>
        <v>45022</v>
      </c>
      <c r="CE34" s="220">
        <f>IF(DAY(CD34)&lt;=15,DATE(YEAR(CD34),MONTH(CD34),1),EOMONTH(CD34,0))</f>
        <v>45017</v>
      </c>
      <c r="CF34" s="220">
        <f>CH34</f>
        <v>45112</v>
      </c>
      <c r="CG34" s="220">
        <f>IF(DAY(CF34)&lt;=15,DATE(YEAR(CF34),MONTH(CF34),1),EOMONTH(CF34,0))</f>
        <v>45108</v>
      </c>
      <c r="CH34" s="220">
        <f>CJ34-180</f>
        <v>45112</v>
      </c>
      <c r="CI34" s="220">
        <f>IF(DAY(CH34)&lt;=15,DATE(YEAR(CH34),MONTH(CH34),1),EOMONTH(CH34,0))</f>
        <v>45108</v>
      </c>
      <c r="CJ34" s="220">
        <f>BT34</f>
        <v>45292</v>
      </c>
      <c r="CK34" s="220">
        <f>IF(DAY(CJ34)&lt;=15,DATE(YEAR(CJ34),MONTH(CJ34),1),EOMONTH(CJ34,0))</f>
        <v>45292</v>
      </c>
      <c r="CL34" s="146">
        <f>BU34-270</f>
        <v>46482</v>
      </c>
      <c r="CM34" s="146">
        <f>BU34-210</f>
        <v>46542</v>
      </c>
      <c r="CN34" s="146">
        <f>BU34-60</f>
        <v>46692</v>
      </c>
      <c r="CO34" s="146">
        <f t="shared" ref="CO34:CQ35" si="69">IF(DAY(CL34)&lt;=15,DATE(YEAR(CL34),MONTH(CL34),1),EOMONTH(CL34,0))</f>
        <v>46478</v>
      </c>
      <c r="CP34" s="146">
        <f t="shared" si="69"/>
        <v>46539</v>
      </c>
      <c r="CQ34" s="146">
        <f t="shared" si="69"/>
        <v>46692</v>
      </c>
    </row>
    <row r="35" spans="1:95" ht="34" customHeight="1">
      <c r="A35" s="308" t="s">
        <v>351</v>
      </c>
      <c r="B35" s="308" t="s">
        <v>347</v>
      </c>
      <c r="C35" s="132" t="s">
        <v>352</v>
      </c>
      <c r="D35" s="133" t="str">
        <f ca="1">IF(BU35&lt;TODAY(),"Terminé",(IF(BT35&gt;=TODAY(),"À venir","En cours")))</f>
        <v>En cours</v>
      </c>
      <c r="E35" s="139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303">
        <f t="shared" si="52"/>
        <v>46217</v>
      </c>
      <c r="BG35" s="149"/>
      <c r="BH35" s="149"/>
      <c r="BI35" s="149"/>
      <c r="BJ35" s="149"/>
      <c r="BK35" s="149"/>
      <c r="BL35" s="149"/>
      <c r="BM35" s="389"/>
      <c r="BN35" s="149"/>
      <c r="BO35" s="209" t="s">
        <v>353</v>
      </c>
      <c r="BP35" s="209" t="s">
        <v>354</v>
      </c>
      <c r="BQ35" s="219" t="s">
        <v>276</v>
      </c>
      <c r="BR35" s="211"/>
      <c r="BS35" s="212"/>
      <c r="BT35" s="352">
        <v>44757</v>
      </c>
      <c r="BU35" s="352">
        <v>46217</v>
      </c>
      <c r="BV35" s="213">
        <f t="shared" si="68"/>
        <v>44743</v>
      </c>
      <c r="BW35" s="213">
        <f t="shared" si="68"/>
        <v>46204</v>
      </c>
      <c r="BX35" s="208"/>
      <c r="BY35" s="210"/>
      <c r="BZ35" s="170"/>
      <c r="CA35" s="374"/>
      <c r="CB35" s="374"/>
      <c r="CC35" s="174"/>
      <c r="CD35" s="220">
        <f>CF35-90</f>
        <v>44487</v>
      </c>
      <c r="CE35" s="220">
        <f t="shared" ref="CE35" si="70">IF(DAY(CD35)&lt;=15,DATE(YEAR(CD35),MONTH(CD35),1),EOMONTH(CD35,0))</f>
        <v>44500</v>
      </c>
      <c r="CF35" s="178">
        <f>CH35</f>
        <v>44577</v>
      </c>
      <c r="CG35" s="178">
        <f>IF(DAY(CF35)&lt;=15,DATE(YEAR(CF35),MONTH(CF35),1),EOMONTH(CF35,0))</f>
        <v>44592</v>
      </c>
      <c r="CH35" s="178">
        <f>CJ35-180</f>
        <v>44577</v>
      </c>
      <c r="CI35" s="178">
        <f>IF(DAY(CH35)&lt;=15,DATE(YEAR(CH35),MONTH(CH35),1),EOMONTH(CH35,0))</f>
        <v>44592</v>
      </c>
      <c r="CJ35" s="178">
        <f>BT35</f>
        <v>44757</v>
      </c>
      <c r="CK35" s="178">
        <f>IF(DAY(CJ35)&lt;=15,DATE(YEAR(CJ35),MONTH(CJ35),1),EOMONTH(CJ35,0))</f>
        <v>44743</v>
      </c>
      <c r="CL35" s="146">
        <f>BU35-270</f>
        <v>45947</v>
      </c>
      <c r="CM35" s="146">
        <f>BU35-210</f>
        <v>46007</v>
      </c>
      <c r="CN35" s="146">
        <f>BU35-60</f>
        <v>46157</v>
      </c>
      <c r="CO35" s="146">
        <f t="shared" si="69"/>
        <v>45961</v>
      </c>
      <c r="CP35" s="146">
        <f t="shared" si="69"/>
        <v>46022</v>
      </c>
      <c r="CQ35" s="146">
        <f t="shared" si="69"/>
        <v>46143</v>
      </c>
    </row>
    <row r="36" spans="1:95" ht="56.25" customHeight="1">
      <c r="A36" s="308" t="s">
        <v>355</v>
      </c>
      <c r="B36" s="308" t="s">
        <v>347</v>
      </c>
      <c r="C36" s="132" t="s">
        <v>356</v>
      </c>
      <c r="D36" s="133" t="str">
        <f ca="1">IF(BU36&lt;TODAY(),"Terminé",(IF(BT36&gt;=TODAY(),"À venir","En cours")))</f>
        <v>À venir</v>
      </c>
      <c r="E36" s="139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140"/>
      <c r="AE36" s="140"/>
      <c r="AF36" s="140"/>
      <c r="AG36" s="140"/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303">
        <f t="shared" si="52"/>
        <v>47452</v>
      </c>
      <c r="BG36" s="149"/>
      <c r="BH36" s="149"/>
      <c r="BI36" s="149"/>
      <c r="BJ36" s="149"/>
      <c r="BK36" s="149"/>
      <c r="BL36" s="149"/>
      <c r="BM36" s="389"/>
      <c r="BN36" s="149"/>
      <c r="BO36" s="209" t="s">
        <v>353</v>
      </c>
      <c r="BP36" s="209" t="s">
        <v>355</v>
      </c>
      <c r="BQ36" s="219" t="s">
        <v>334</v>
      </c>
      <c r="BR36" s="217" t="s">
        <v>334</v>
      </c>
      <c r="BS36" s="212"/>
      <c r="BT36" s="352">
        <v>45992</v>
      </c>
      <c r="BU36" s="352">
        <v>47452</v>
      </c>
      <c r="BV36" s="213">
        <f t="shared" si="68"/>
        <v>45992</v>
      </c>
      <c r="BW36" s="213">
        <f t="shared" si="68"/>
        <v>47452</v>
      </c>
      <c r="BX36" s="208"/>
      <c r="BY36" s="210"/>
      <c r="BZ36" s="170"/>
      <c r="CA36" s="374"/>
      <c r="CB36" s="374"/>
      <c r="CC36" s="174"/>
      <c r="CD36" s="220">
        <f>CF36-90</f>
        <v>45722</v>
      </c>
      <c r="CE36" s="220">
        <f t="shared" ref="CE36" si="71">IF(DAY(CD36)&lt;=15,DATE(YEAR(CD36),MONTH(CD36),1),EOMONTH(CD36,0))</f>
        <v>45717</v>
      </c>
      <c r="CF36" s="178">
        <f t="shared" ref="CF36" si="72">CH36</f>
        <v>45812</v>
      </c>
      <c r="CG36" s="178">
        <f t="shared" ref="CG36" si="73">IF(DAY(CF36)&lt;=15,DATE(YEAR(CF36),MONTH(CF36),1),EOMONTH(CF36,0))</f>
        <v>45809</v>
      </c>
      <c r="CH36" s="178">
        <f>CJ36-180</f>
        <v>45812</v>
      </c>
      <c r="CI36" s="178">
        <f t="shared" ref="CI36" si="74">IF(DAY(CH36)&lt;=15,DATE(YEAR(CH36),MONTH(CH36),1),EOMONTH(CH36,0))</f>
        <v>45809</v>
      </c>
      <c r="CJ36" s="178">
        <f t="shared" ref="CJ36" si="75">BT36</f>
        <v>45992</v>
      </c>
      <c r="CK36" s="178">
        <f t="shared" ref="CK36" si="76">IF(DAY(CJ36)&lt;=15,DATE(YEAR(CJ36),MONTH(CJ36),1),EOMONTH(CJ36,0))</f>
        <v>45992</v>
      </c>
      <c r="CL36" s="146">
        <f t="shared" ref="CL36" si="77">BU36-270</f>
        <v>47182</v>
      </c>
      <c r="CM36" s="146">
        <f t="shared" ref="CM36" si="78">BU36-210</f>
        <v>47242</v>
      </c>
      <c r="CN36" s="146">
        <f t="shared" ref="CN36" si="79">BU36-60</f>
        <v>47392</v>
      </c>
      <c r="CO36" s="146">
        <f t="shared" ref="CO36" si="80">IF(DAY(CL36)&lt;=15,DATE(YEAR(CL36),MONTH(CL36),1),EOMONTH(CL36,0))</f>
        <v>47178</v>
      </c>
      <c r="CP36" s="146">
        <f t="shared" ref="CP36" si="81">IF(DAY(CM36)&lt;=15,DATE(YEAR(CM36),MONTH(CM36),1),EOMONTH(CM36,0))</f>
        <v>47239</v>
      </c>
      <c r="CQ36" s="146">
        <f t="shared" ref="CQ36" si="82">IF(DAY(CN36)&lt;=15,DATE(YEAR(CN36),MONTH(CN36),1),EOMONTH(CN36,0))</f>
        <v>47392</v>
      </c>
    </row>
    <row r="37" spans="1:95" ht="34" customHeight="1">
      <c r="A37" s="308" t="s">
        <v>357</v>
      </c>
      <c r="B37" s="308" t="s">
        <v>347</v>
      </c>
      <c r="C37" s="132" t="s">
        <v>358</v>
      </c>
      <c r="D37" s="133" t="str">
        <f ca="1">IF(BU37&lt;TODAY(),"Terminé",(IF(BT37&gt;=TODAY(),"À venir","En cours")))</f>
        <v>En cours</v>
      </c>
      <c r="E37" s="139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303">
        <f t="shared" si="52"/>
        <v>46752</v>
      </c>
      <c r="BB37" s="186"/>
      <c r="BG37" s="149"/>
      <c r="BH37" s="149"/>
      <c r="BI37" s="149"/>
      <c r="BJ37" s="149"/>
      <c r="BK37" s="149"/>
      <c r="BL37" s="149"/>
      <c r="BM37" s="389"/>
      <c r="BN37" s="149"/>
      <c r="BO37" s="215" t="s">
        <v>359</v>
      </c>
      <c r="BP37" s="223" t="s">
        <v>357</v>
      </c>
      <c r="BQ37" s="219" t="s">
        <v>276</v>
      </c>
      <c r="BR37" s="217" t="s">
        <v>277</v>
      </c>
      <c r="BS37" s="211" t="s">
        <v>63</v>
      </c>
      <c r="BT37" s="353">
        <v>45292</v>
      </c>
      <c r="BU37" s="353">
        <v>46752</v>
      </c>
      <c r="BV37" s="213">
        <f t="shared" si="68"/>
        <v>45292</v>
      </c>
      <c r="BW37" s="213">
        <f t="shared" si="68"/>
        <v>46752</v>
      </c>
      <c r="BX37" s="208" t="s">
        <v>0</v>
      </c>
      <c r="BY37" s="170" t="s">
        <v>360</v>
      </c>
      <c r="BZ37" s="170"/>
      <c r="CA37" s="374" t="s">
        <v>10</v>
      </c>
      <c r="CB37" s="374"/>
      <c r="CC37" s="174"/>
      <c r="CD37" s="222">
        <f>CF37-90</f>
        <v>45022</v>
      </c>
      <c r="CE37" s="222">
        <f>IF(DAY(CD37)&lt;=15,DATE(YEAR(CD37),MONTH(CD37),1),EOMONTH(CD37,0))</f>
        <v>45017</v>
      </c>
      <c r="CF37" s="222">
        <f>CH37</f>
        <v>45112</v>
      </c>
      <c r="CG37" s="222">
        <f>IF(DAY(CF37)&lt;=15,DATE(YEAR(CF37),MONTH(CF37),1),EOMONTH(CF37,0))</f>
        <v>45108</v>
      </c>
      <c r="CH37" s="222">
        <f>CJ37-180</f>
        <v>45112</v>
      </c>
      <c r="CI37" s="222">
        <f>IF(DAY(CH37)&lt;=15,DATE(YEAR(CH37),MONTH(CH37),1),EOMONTH(CH37,0))</f>
        <v>45108</v>
      </c>
      <c r="CJ37" s="222">
        <f>BT37</f>
        <v>45292</v>
      </c>
      <c r="CK37" s="222">
        <f>IF(DAY(CJ37)&lt;=15,DATE(YEAR(CJ37),MONTH(CJ37),1),EOMONTH(CJ37,0))</f>
        <v>45292</v>
      </c>
      <c r="CL37" s="146">
        <f>BU37-270</f>
        <v>46482</v>
      </c>
      <c r="CM37" s="146">
        <f>BU37-210</f>
        <v>46542</v>
      </c>
      <c r="CN37" s="146">
        <f>BU37-60</f>
        <v>46692</v>
      </c>
      <c r="CO37" s="146">
        <f>IF(DAY(CL37)&lt;=15,DATE(YEAR(CL37),MONTH(CL37),1),EOMONTH(CL37,0))</f>
        <v>46478</v>
      </c>
      <c r="CP37" s="146">
        <f>IF(DAY(CM37)&lt;=15,DATE(YEAR(CM37),MONTH(CM37),1),EOMONTH(CM37,0))</f>
        <v>46539</v>
      </c>
      <c r="CQ37" s="146">
        <f>IF(DAY(CN37)&lt;=15,DATE(YEAR(CN37),MONTH(CN37),1),EOMONTH(CN37,0))</f>
        <v>46692</v>
      </c>
    </row>
    <row r="38" spans="1:95" s="5" customFormat="1" ht="46.5" customHeight="1">
      <c r="A38" s="308" t="s">
        <v>361</v>
      </c>
      <c r="B38" s="308" t="s">
        <v>347</v>
      </c>
      <c r="C38" s="132" t="s">
        <v>362</v>
      </c>
      <c r="D38" s="133" t="str">
        <f t="shared" ca="1" si="51"/>
        <v>À venir</v>
      </c>
      <c r="E38" s="245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  <c r="AC38" s="246"/>
      <c r="AD38" s="246"/>
      <c r="AE38" s="246"/>
      <c r="AF38" s="246"/>
      <c r="AG38" s="246"/>
      <c r="AH38" s="246"/>
      <c r="AI38" s="246"/>
      <c r="AJ38" s="246"/>
      <c r="AK38" s="246"/>
      <c r="AL38" s="246"/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246"/>
      <c r="AY38" s="246"/>
      <c r="AZ38" s="246"/>
      <c r="BA38" s="303">
        <f t="shared" si="52"/>
        <v>47189</v>
      </c>
      <c r="BB38"/>
      <c r="BC38"/>
      <c r="BD38"/>
      <c r="BE38"/>
      <c r="BF38"/>
      <c r="BG38"/>
      <c r="BH38"/>
      <c r="BI38"/>
      <c r="BM38" s="389"/>
      <c r="BN38" s="149"/>
      <c r="BO38" s="65" t="s">
        <v>361</v>
      </c>
      <c r="BP38" s="65" t="s">
        <v>361</v>
      </c>
      <c r="BQ38" s="14" t="s">
        <v>334</v>
      </c>
      <c r="BR38" s="359"/>
      <c r="BS38" s="360"/>
      <c r="BT38" s="39">
        <v>46094</v>
      </c>
      <c r="BU38" s="34">
        <v>47189</v>
      </c>
      <c r="BV38" s="34">
        <f t="shared" ref="BV38" si="83">IF(DAY(BT38)&lt;=15,DATE(YEAR(BT38),MONTH(BT38),1),EOMONTH(BT38,0))</f>
        <v>46082</v>
      </c>
      <c r="BW38" s="34">
        <f t="shared" ref="BW38" si="84">IF(DAY(BU38)&lt;=15,DATE(YEAR(BU38),MONTH(BU38),1),EOMONTH(BU38,0))</f>
        <v>47178</v>
      </c>
      <c r="BX38" s="14"/>
      <c r="BY38" s="361"/>
      <c r="BZ38" s="45"/>
      <c r="CA38" s="375"/>
      <c r="CB38" s="376"/>
      <c r="CC38" s="3"/>
      <c r="CD38" s="3">
        <f t="shared" ref="CD38" si="85">CF38-120</f>
        <v>45794</v>
      </c>
      <c r="CE38" s="3">
        <f t="shared" ref="CE38" si="86">IF(DAY(CD38)&lt;=15,DATE(YEAR(CD38),MONTH(CD38),1),EOMONTH(CD38,0))</f>
        <v>45808</v>
      </c>
      <c r="CF38" s="3">
        <f t="shared" ref="CF38" si="87">CH38</f>
        <v>45914</v>
      </c>
      <c r="CG38" s="3">
        <f t="shared" ref="CG38" si="88">IF(DAY(CF38)&lt;=15,DATE(YEAR(CF38),MONTH(CF38),1),EOMONTH(CF38,0))</f>
        <v>45901</v>
      </c>
      <c r="CH38" s="3">
        <f t="shared" ref="CH38" si="89">CJ38-180</f>
        <v>45914</v>
      </c>
      <c r="CI38" s="3">
        <f t="shared" ref="CI38" si="90">IF(DAY(CH38)&lt;=15,DATE(YEAR(CH38),MONTH(CH38),1),EOMONTH(CH38,0))</f>
        <v>45901</v>
      </c>
      <c r="CJ38" s="3">
        <f t="shared" ref="CJ38" si="91">BT38</f>
        <v>46094</v>
      </c>
      <c r="CK38" s="3">
        <f t="shared" ref="CK38" si="92">IF(DAY(CJ38)&lt;=15,DATE(YEAR(CJ38),MONTH(CJ38),1),EOMONTH(CJ38,0))</f>
        <v>46082</v>
      </c>
      <c r="CL38" s="146">
        <f t="shared" si="54"/>
        <v>46919</v>
      </c>
      <c r="CM38" s="146">
        <f t="shared" si="55"/>
        <v>46979</v>
      </c>
      <c r="CN38" s="146">
        <f t="shared" si="56"/>
        <v>47129</v>
      </c>
      <c r="CO38" s="146">
        <f t="shared" ref="CO38" si="93">IF(DAY(CL38)&lt;=15,DATE(YEAR(CL38),MONTH(CL38),1),EOMONTH(CL38,0))</f>
        <v>46905</v>
      </c>
      <c r="CP38" s="146">
        <f t="shared" ref="CP38" si="94">IF(DAY(CM38)&lt;=15,DATE(YEAR(CM38),MONTH(CM38),1),EOMONTH(CM38,0))</f>
        <v>46966</v>
      </c>
      <c r="CQ38" s="146">
        <f t="shared" ref="CQ38" si="95">IF(DAY(CN38)&lt;=15,DATE(YEAR(CN38),MONTH(CN38),1),EOMONTH(CN38,0))</f>
        <v>47119</v>
      </c>
    </row>
    <row r="39" spans="1:95" s="5" customFormat="1" ht="39.75" customHeight="1">
      <c r="A39" s="308" t="s">
        <v>363</v>
      </c>
      <c r="B39" s="308" t="s">
        <v>117</v>
      </c>
      <c r="C39" s="132" t="s">
        <v>364</v>
      </c>
      <c r="D39" s="133" t="str">
        <f ca="1">IF(BU39&lt;TODAY(),"Terminé",(IF(BT39&gt;=TODAY(),"À venir","En cours")))</f>
        <v>En cours</v>
      </c>
      <c r="E39" s="245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246"/>
      <c r="AK39" s="246"/>
      <c r="AL39" s="246"/>
      <c r="AM39" s="246"/>
      <c r="AN39" s="246"/>
      <c r="AO39" s="246"/>
      <c r="AP39" s="246"/>
      <c r="AQ39" s="246"/>
      <c r="AR39" s="246"/>
      <c r="AS39" s="246"/>
      <c r="AT39" s="246"/>
      <c r="AU39" s="246"/>
      <c r="AV39" s="246"/>
      <c r="AW39" s="246"/>
      <c r="AX39" s="246"/>
      <c r="AY39" s="246"/>
      <c r="AZ39" s="246"/>
      <c r="BA39" s="303">
        <f t="shared" si="52"/>
        <v>46371</v>
      </c>
      <c r="BM39" s="389"/>
      <c r="BN39" s="149"/>
      <c r="BO39" s="46" t="s">
        <v>363</v>
      </c>
      <c r="BP39" s="364" t="s">
        <v>363</v>
      </c>
      <c r="BQ39" s="24" t="s">
        <v>49</v>
      </c>
      <c r="BR39" s="24" t="s">
        <v>277</v>
      </c>
      <c r="BS39" s="14" t="s">
        <v>63</v>
      </c>
      <c r="BT39" s="11">
        <v>44911</v>
      </c>
      <c r="BU39" s="39">
        <v>46371</v>
      </c>
      <c r="BV39" s="34">
        <f>IF(DAY(BT39)&lt;=15,DATE(YEAR(BT39),MONTH(BT39),1),EOMONTH(BT39,0))</f>
        <v>44926</v>
      </c>
      <c r="BW39" s="34">
        <f>IF(DAY(BU39)&lt;=15,DATE(YEAR(BU39),MONTH(BU39),1),EOMONTH(BU39,0))</f>
        <v>46357</v>
      </c>
      <c r="BX39" s="14" t="s">
        <v>0</v>
      </c>
      <c r="BY39" s="60" t="s">
        <v>365</v>
      </c>
      <c r="BZ39" s="45" t="s">
        <v>16</v>
      </c>
      <c r="CA39" s="375" t="s">
        <v>10</v>
      </c>
      <c r="CB39" s="375"/>
      <c r="CC39" s="52"/>
      <c r="CD39" s="3">
        <f>CF39-120</f>
        <v>44611</v>
      </c>
      <c r="CE39" s="3">
        <f>IF(DAY(CD39)&lt;=15,DATE(YEAR(CD39),MONTH(CD39),1),EOMONTH(CD39,0))</f>
        <v>44620</v>
      </c>
      <c r="CF39" s="3">
        <f>CH39</f>
        <v>44731</v>
      </c>
      <c r="CG39" s="3">
        <f>IF(DAY(CF39)&lt;=15,DATE(YEAR(CF39),MONTH(CF39),1),EOMONTH(CF39,0))</f>
        <v>44742</v>
      </c>
      <c r="CH39" s="3">
        <f>CJ39-180</f>
        <v>44731</v>
      </c>
      <c r="CI39" s="3">
        <f>IF(DAY(CH39)&lt;=15,DATE(YEAR(CH39),MONTH(CH39),1),EOMONTH(CH39,0))</f>
        <v>44742</v>
      </c>
      <c r="CJ39" s="3">
        <f>BT39</f>
        <v>44911</v>
      </c>
      <c r="CK39" s="3">
        <f>IF(DAY(CJ39)&lt;=15,DATE(YEAR(CJ39),MONTH(CJ39),1),EOMONTH(CJ39,0))</f>
        <v>44926</v>
      </c>
    </row>
    <row r="40" spans="1:95" s="5" customFormat="1" ht="39.75" customHeight="1">
      <c r="A40" s="308" t="s">
        <v>366</v>
      </c>
      <c r="B40" s="308" t="s">
        <v>117</v>
      </c>
      <c r="C40" s="132" t="s">
        <v>367</v>
      </c>
      <c r="D40" s="133" t="str">
        <f ca="1">IF(BU40&lt;TODAY(),"Terminé",(IF(BT40&gt;=TODAY(),"À venir","En cours")))</f>
        <v>En cours</v>
      </c>
      <c r="E40" s="245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246"/>
      <c r="AG40" s="246"/>
      <c r="AH40" s="246"/>
      <c r="AI40" s="246"/>
      <c r="AJ40" s="246"/>
      <c r="AK40" s="246"/>
      <c r="AL40" s="246"/>
      <c r="AM40" s="246"/>
      <c r="AN40" s="246"/>
      <c r="AO40" s="246"/>
      <c r="AP40" s="246"/>
      <c r="AQ40" s="246"/>
      <c r="AR40" s="246"/>
      <c r="AS40" s="246"/>
      <c r="AT40" s="246"/>
      <c r="AU40" s="246"/>
      <c r="AV40" s="246"/>
      <c r="AW40" s="246"/>
      <c r="AX40" s="246"/>
      <c r="AY40" s="246"/>
      <c r="AZ40" s="246"/>
      <c r="BA40" s="303">
        <f t="shared" si="52"/>
        <v>47300</v>
      </c>
      <c r="BM40" s="389"/>
      <c r="BN40" s="149"/>
      <c r="BO40" s="46" t="s">
        <v>368</v>
      </c>
      <c r="BP40" s="65" t="s">
        <v>366</v>
      </c>
      <c r="BQ40" s="24" t="s">
        <v>49</v>
      </c>
      <c r="BR40" s="24" t="s">
        <v>334</v>
      </c>
      <c r="BS40" s="14" t="s">
        <v>63</v>
      </c>
      <c r="BT40" s="11">
        <v>45839</v>
      </c>
      <c r="BU40" s="39">
        <v>47300</v>
      </c>
      <c r="BV40" s="34">
        <f t="shared" ref="BV40" si="96">IF(DAY(BT40)&lt;=15,DATE(YEAR(BT40),MONTH(BT40),1),EOMONTH(BT40,0))</f>
        <v>45839</v>
      </c>
      <c r="BW40" s="34">
        <f>IF(DAY(BU40)&lt;=15,DATE(YEAR(BU40),MONTH(BU40),1),EOMONTH(BU40,0))</f>
        <v>47300</v>
      </c>
      <c r="BX40" s="14" t="s">
        <v>0</v>
      </c>
      <c r="BY40" s="60" t="s">
        <v>369</v>
      </c>
      <c r="BZ40" s="45" t="s">
        <v>16</v>
      </c>
      <c r="CA40" s="375" t="s">
        <v>10</v>
      </c>
      <c r="CB40" s="375"/>
      <c r="CC40" s="52"/>
      <c r="CD40" s="3">
        <f>CF40-120</f>
        <v>45539</v>
      </c>
      <c r="CE40" s="3">
        <f t="shared" ref="CE40" si="97">IF(DAY(CD40)&lt;=15,DATE(YEAR(CD40),MONTH(CD40),1),EOMONTH(CD40,0))</f>
        <v>45536</v>
      </c>
      <c r="CF40" s="3">
        <f t="shared" ref="CF40" si="98">CH40</f>
        <v>45659</v>
      </c>
      <c r="CG40" s="3">
        <f t="shared" ref="CG40" si="99">IF(DAY(CF40)&lt;=15,DATE(YEAR(CF40),MONTH(CF40),1),EOMONTH(CF40,0))</f>
        <v>45658</v>
      </c>
      <c r="CH40" s="3">
        <f t="shared" ref="CH40" si="100">CJ40-180</f>
        <v>45659</v>
      </c>
      <c r="CI40" s="3">
        <f t="shared" ref="CI40" si="101">IF(DAY(CH40)&lt;=15,DATE(YEAR(CH40),MONTH(CH40),1),EOMONTH(CH40,0))</f>
        <v>45658</v>
      </c>
      <c r="CJ40" s="3">
        <f t="shared" ref="CJ40" si="102">BT40</f>
        <v>45839</v>
      </c>
      <c r="CK40" s="3">
        <f t="shared" ref="CK40" si="103">IF(DAY(CJ40)&lt;=15,DATE(YEAR(CJ40),MONTH(CJ40),1),EOMONTH(CJ40,0))</f>
        <v>45839</v>
      </c>
    </row>
    <row r="41" spans="1:95" ht="49.5" customHeight="1">
      <c r="A41" s="308" t="s">
        <v>370</v>
      </c>
      <c r="B41" s="308" t="s">
        <v>371</v>
      </c>
      <c r="C41" s="132" t="s">
        <v>372</v>
      </c>
      <c r="D41" s="133" t="str">
        <f t="shared" ca="1" si="1"/>
        <v>En cours</v>
      </c>
      <c r="E41" s="139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303">
        <f t="shared" si="2"/>
        <v>48668</v>
      </c>
      <c r="BG41" s="149"/>
      <c r="BH41" s="149"/>
      <c r="BI41" s="149"/>
      <c r="BJ41" s="149"/>
      <c r="BK41" s="149"/>
      <c r="BL41" s="149"/>
      <c r="BN41" s="149"/>
      <c r="BO41" s="215" t="s">
        <v>373</v>
      </c>
      <c r="BP41" s="214" t="s">
        <v>66</v>
      </c>
      <c r="BQ41" s="170" t="s">
        <v>371</v>
      </c>
      <c r="BR41" s="217" t="s">
        <v>371</v>
      </c>
      <c r="BS41" s="212"/>
      <c r="BT41" s="353">
        <v>45748</v>
      </c>
      <c r="BU41" s="353">
        <v>48668</v>
      </c>
      <c r="BV41" s="213">
        <f t="shared" si="3"/>
        <v>45748</v>
      </c>
      <c r="BW41" s="213">
        <f t="shared" si="4"/>
        <v>48669</v>
      </c>
      <c r="BX41" s="208" t="s">
        <v>4</v>
      </c>
      <c r="BY41" s="210" t="s">
        <v>374</v>
      </c>
      <c r="BZ41" s="170"/>
      <c r="CA41" s="374" t="s">
        <v>13</v>
      </c>
      <c r="CB41" s="374"/>
      <c r="CC41" s="174"/>
      <c r="CD41" s="178">
        <f>CF41-150</f>
        <v>45418</v>
      </c>
      <c r="CE41" s="178">
        <f t="shared" si="6"/>
        <v>45413</v>
      </c>
      <c r="CF41" s="178">
        <f t="shared" si="7"/>
        <v>45568</v>
      </c>
      <c r="CG41" s="178">
        <f t="shared" si="8"/>
        <v>45566</v>
      </c>
      <c r="CH41" s="178">
        <f>CJ41-180</f>
        <v>45568</v>
      </c>
      <c r="CI41" s="178">
        <f t="shared" si="10"/>
        <v>45566</v>
      </c>
      <c r="CJ41" s="178">
        <f t="shared" si="11"/>
        <v>45748</v>
      </c>
      <c r="CK41" s="178">
        <f t="shared" si="18"/>
        <v>45748</v>
      </c>
      <c r="CL41" s="146">
        <f t="shared" si="12"/>
        <v>48398</v>
      </c>
      <c r="CM41" s="146">
        <f t="shared" si="13"/>
        <v>48458</v>
      </c>
      <c r="CN41" s="146">
        <f t="shared" si="14"/>
        <v>48608</v>
      </c>
      <c r="CO41" s="146">
        <f t="shared" si="15"/>
        <v>48396</v>
      </c>
      <c r="CP41" s="146">
        <f t="shared" si="16"/>
        <v>48458</v>
      </c>
      <c r="CQ41" s="146">
        <f t="shared" si="17"/>
        <v>48610</v>
      </c>
    </row>
    <row r="42" spans="1:95" ht="54" customHeight="1">
      <c r="A42" s="308" t="s">
        <v>375</v>
      </c>
      <c r="B42" s="308" t="s">
        <v>371</v>
      </c>
      <c r="C42" s="132" t="s">
        <v>376</v>
      </c>
      <c r="D42" s="133" t="str">
        <f t="shared" ca="1" si="1"/>
        <v>En cours</v>
      </c>
      <c r="E42" s="139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303">
        <f t="shared" si="2"/>
        <v>46102</v>
      </c>
      <c r="BG42" s="149"/>
      <c r="BH42" s="149"/>
      <c r="BI42" s="149"/>
      <c r="BJ42" s="149"/>
      <c r="BK42" s="149"/>
      <c r="BL42" s="149"/>
      <c r="BN42" s="149"/>
      <c r="BO42" s="215" t="s">
        <v>377</v>
      </c>
      <c r="BP42" s="214" t="s">
        <v>375</v>
      </c>
      <c r="BQ42" s="170" t="s">
        <v>371</v>
      </c>
      <c r="BR42" s="217" t="s">
        <v>371</v>
      </c>
      <c r="BS42" s="212" t="s">
        <v>63</v>
      </c>
      <c r="BT42" s="353">
        <v>44642</v>
      </c>
      <c r="BU42" s="353">
        <v>46102</v>
      </c>
      <c r="BV42" s="213">
        <f t="shared" si="3"/>
        <v>44651</v>
      </c>
      <c r="BW42" s="213">
        <f t="shared" si="4"/>
        <v>46112</v>
      </c>
      <c r="BX42" s="208" t="s">
        <v>4</v>
      </c>
      <c r="BY42" s="210" t="s">
        <v>378</v>
      </c>
      <c r="BZ42" s="170"/>
      <c r="CA42" s="374" t="s">
        <v>13</v>
      </c>
      <c r="CB42" s="374"/>
      <c r="CC42" s="174"/>
      <c r="CD42" s="178">
        <f>CF42-120</f>
        <v>44282</v>
      </c>
      <c r="CE42" s="178">
        <f t="shared" si="6"/>
        <v>44286</v>
      </c>
      <c r="CF42" s="178">
        <f t="shared" si="7"/>
        <v>44402</v>
      </c>
      <c r="CG42" s="178">
        <f t="shared" si="8"/>
        <v>44408</v>
      </c>
      <c r="CH42" s="178">
        <f>CJ42-240</f>
        <v>44402</v>
      </c>
      <c r="CI42" s="178">
        <f t="shared" si="10"/>
        <v>44408</v>
      </c>
      <c r="CJ42" s="178">
        <f t="shared" si="11"/>
        <v>44642</v>
      </c>
      <c r="CK42" s="178">
        <f t="shared" si="18"/>
        <v>44651</v>
      </c>
      <c r="CL42" s="146">
        <f t="shared" si="12"/>
        <v>45832</v>
      </c>
      <c r="CM42" s="146">
        <f t="shared" si="13"/>
        <v>45892</v>
      </c>
      <c r="CN42" s="146">
        <f t="shared" si="14"/>
        <v>46042</v>
      </c>
      <c r="CO42" s="146">
        <f t="shared" si="15"/>
        <v>45838</v>
      </c>
      <c r="CP42" s="146">
        <f t="shared" si="16"/>
        <v>45900</v>
      </c>
      <c r="CQ42" s="146">
        <f t="shared" si="17"/>
        <v>46053</v>
      </c>
    </row>
    <row r="43" spans="1:95" ht="54" customHeight="1">
      <c r="A43" s="308" t="s">
        <v>65</v>
      </c>
      <c r="B43" s="308" t="s">
        <v>371</v>
      </c>
      <c r="C43" s="132" t="s">
        <v>376</v>
      </c>
      <c r="D43" s="133" t="str">
        <f t="shared" ca="1" si="1"/>
        <v>À venir</v>
      </c>
      <c r="E43" s="139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303">
        <f t="shared" si="2"/>
        <v>47563</v>
      </c>
      <c r="BG43" s="149"/>
      <c r="BH43" s="149"/>
      <c r="BI43" s="149"/>
      <c r="BJ43" s="149"/>
      <c r="BK43" s="149"/>
      <c r="BL43" s="149"/>
      <c r="BN43" s="149"/>
      <c r="BO43" s="215" t="s">
        <v>377</v>
      </c>
      <c r="BP43" s="214" t="s">
        <v>66</v>
      </c>
      <c r="BQ43" s="170" t="s">
        <v>371</v>
      </c>
      <c r="BR43" s="217" t="s">
        <v>371</v>
      </c>
      <c r="BS43" s="212" t="s">
        <v>63</v>
      </c>
      <c r="BT43" s="353">
        <v>46103</v>
      </c>
      <c r="BU43" s="353">
        <v>47563</v>
      </c>
      <c r="BV43" s="213">
        <f t="shared" si="3"/>
        <v>46112</v>
      </c>
      <c r="BW43" s="213">
        <f t="shared" si="4"/>
        <v>47573</v>
      </c>
      <c r="BX43" s="208" t="s">
        <v>4</v>
      </c>
      <c r="BY43" s="210" t="s">
        <v>378</v>
      </c>
      <c r="BZ43" s="170"/>
      <c r="CA43" s="374" t="s">
        <v>13</v>
      </c>
      <c r="CB43" s="374"/>
      <c r="CC43" s="174"/>
      <c r="CD43" s="178">
        <v>46102</v>
      </c>
      <c r="CE43" s="178">
        <f t="shared" si="6"/>
        <v>46112</v>
      </c>
      <c r="CF43" s="178">
        <v>46102</v>
      </c>
      <c r="CG43" s="178">
        <f t="shared" si="8"/>
        <v>46112</v>
      </c>
      <c r="CH43" s="178">
        <f>CJ43-240</f>
        <v>45863</v>
      </c>
      <c r="CI43" s="178">
        <f t="shared" si="10"/>
        <v>45869</v>
      </c>
      <c r="CJ43" s="178">
        <f t="shared" si="11"/>
        <v>46103</v>
      </c>
      <c r="CK43" s="178">
        <f t="shared" si="18"/>
        <v>46112</v>
      </c>
      <c r="CL43" s="146">
        <f t="shared" si="12"/>
        <v>47293</v>
      </c>
      <c r="CM43" s="146">
        <f t="shared" si="13"/>
        <v>47353</v>
      </c>
      <c r="CN43" s="146">
        <f t="shared" si="14"/>
        <v>47503</v>
      </c>
      <c r="CO43" s="146">
        <f t="shared" si="15"/>
        <v>47299</v>
      </c>
      <c r="CP43" s="146">
        <f t="shared" si="16"/>
        <v>47361</v>
      </c>
      <c r="CQ43" s="146">
        <f t="shared" si="17"/>
        <v>47514</v>
      </c>
    </row>
    <row r="44" spans="1:95" ht="46" customHeight="1">
      <c r="A44" s="308" t="s">
        <v>285</v>
      </c>
      <c r="B44" s="308" t="s">
        <v>371</v>
      </c>
      <c r="C44" s="132" t="s">
        <v>379</v>
      </c>
      <c r="D44" s="133" t="str">
        <f t="shared" ca="1" si="1"/>
        <v>À venir</v>
      </c>
      <c r="E44" s="139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303">
        <f t="shared" si="2"/>
        <v>48121</v>
      </c>
      <c r="BG44" s="149"/>
      <c r="BH44" s="149"/>
      <c r="BI44" s="149"/>
      <c r="BJ44" s="149"/>
      <c r="BK44" s="149"/>
      <c r="BL44" s="149"/>
      <c r="BN44" s="149"/>
      <c r="BO44" s="215"/>
      <c r="BP44" s="308" t="s">
        <v>285</v>
      </c>
      <c r="BQ44" s="170" t="s">
        <v>371</v>
      </c>
      <c r="BR44" s="217" t="s">
        <v>371</v>
      </c>
      <c r="BS44" s="212"/>
      <c r="BT44" s="353">
        <v>46296</v>
      </c>
      <c r="BU44" s="353">
        <v>48121</v>
      </c>
      <c r="BV44" s="213">
        <f t="shared" si="3"/>
        <v>46296</v>
      </c>
      <c r="BW44" s="213">
        <f t="shared" si="4"/>
        <v>48121</v>
      </c>
      <c r="BX44" s="208"/>
      <c r="BY44" s="210" t="s">
        <v>380</v>
      </c>
      <c r="BZ44" s="170"/>
      <c r="CA44" s="374"/>
      <c r="CB44" s="374"/>
      <c r="CC44" s="174"/>
      <c r="CD44" s="178">
        <f t="shared" ref="CD44" si="104">CF44-120-60</f>
        <v>45876</v>
      </c>
      <c r="CE44" s="178">
        <f t="shared" ref="CE44" si="105">IF(DAY(CD44)&lt;=15,DATE(YEAR(CD44),MONTH(CD44),1),EOMONTH(CD44,0))</f>
        <v>45870</v>
      </c>
      <c r="CF44" s="178">
        <f t="shared" ref="CF44" si="106">CH44</f>
        <v>46056</v>
      </c>
      <c r="CG44" s="178">
        <f t="shared" ref="CG44" si="107">IF(DAY(CF44)&lt;=15,DATE(YEAR(CF44),MONTH(CF44),1),EOMONTH(CF44,0))</f>
        <v>46054</v>
      </c>
      <c r="CH44" s="178">
        <f t="shared" ref="CH44" si="108">CJ44-240</f>
        <v>46056</v>
      </c>
      <c r="CI44" s="178">
        <f t="shared" ref="CI44" si="109">IF(DAY(CH44)&lt;=15,DATE(YEAR(CH44),MONTH(CH44),1),EOMONTH(CH44,0))</f>
        <v>46054</v>
      </c>
      <c r="CJ44" s="178">
        <f t="shared" si="11"/>
        <v>46296</v>
      </c>
      <c r="CK44" s="178">
        <f t="shared" si="18"/>
        <v>46296</v>
      </c>
      <c r="CL44" s="146">
        <f t="shared" si="12"/>
        <v>47851</v>
      </c>
      <c r="CM44" s="146">
        <f t="shared" si="13"/>
        <v>47911</v>
      </c>
      <c r="CN44" s="146">
        <f t="shared" si="14"/>
        <v>48061</v>
      </c>
      <c r="CO44" s="146">
        <f t="shared" si="15"/>
        <v>47849</v>
      </c>
      <c r="CP44" s="146">
        <f t="shared" si="16"/>
        <v>47908</v>
      </c>
      <c r="CQ44" s="146">
        <f t="shared" si="17"/>
        <v>48061</v>
      </c>
    </row>
    <row r="45" spans="1:95" ht="34" customHeight="1">
      <c r="A45" s="308" t="s">
        <v>381</v>
      </c>
      <c r="B45" s="308" t="s">
        <v>382</v>
      </c>
      <c r="C45" s="132" t="s">
        <v>383</v>
      </c>
      <c r="D45" s="133" t="str">
        <f t="shared" ca="1" si="1"/>
        <v>En cours</v>
      </c>
      <c r="E45" s="139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  <c r="AA45" s="140"/>
      <c r="AB45" s="140"/>
      <c r="AC45" s="140"/>
      <c r="AD45" s="140"/>
      <c r="AE45" s="140"/>
      <c r="AF45" s="140"/>
      <c r="AG45" s="140"/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303">
        <f t="shared" si="2"/>
        <v>47057</v>
      </c>
      <c r="BB45" s="186"/>
      <c r="BG45" s="149"/>
      <c r="BH45" s="149"/>
      <c r="BI45" s="149"/>
      <c r="BJ45" s="149"/>
      <c r="BK45" s="149"/>
      <c r="BL45" s="149"/>
      <c r="BN45" s="149"/>
      <c r="BO45" s="215" t="s">
        <v>384</v>
      </c>
      <c r="BP45" s="214" t="s">
        <v>381</v>
      </c>
      <c r="BQ45" s="170" t="s">
        <v>382</v>
      </c>
      <c r="BR45" s="217" t="s">
        <v>382</v>
      </c>
      <c r="BS45" s="212" t="s">
        <v>63</v>
      </c>
      <c r="BT45" s="355">
        <v>45597</v>
      </c>
      <c r="BU45" s="355">
        <v>47057</v>
      </c>
      <c r="BV45" s="213">
        <f t="shared" si="3"/>
        <v>45597</v>
      </c>
      <c r="BW45" s="213">
        <f t="shared" si="4"/>
        <v>47057</v>
      </c>
      <c r="BX45" s="208" t="s">
        <v>0</v>
      </c>
      <c r="BY45" s="210" t="s">
        <v>383</v>
      </c>
      <c r="BZ45" s="170"/>
      <c r="CA45" s="374" t="s">
        <v>10</v>
      </c>
      <c r="CB45" s="374"/>
      <c r="CC45" s="174"/>
      <c r="CD45" s="178">
        <f>CF45-120</f>
        <v>45357</v>
      </c>
      <c r="CE45" s="178">
        <f t="shared" si="6"/>
        <v>45352</v>
      </c>
      <c r="CF45" s="178">
        <f t="shared" si="7"/>
        <v>45477</v>
      </c>
      <c r="CG45" s="178">
        <f t="shared" si="8"/>
        <v>45474</v>
      </c>
      <c r="CH45" s="178">
        <f>CJ45-120</f>
        <v>45477</v>
      </c>
      <c r="CI45" s="178">
        <f t="shared" si="10"/>
        <v>45474</v>
      </c>
      <c r="CJ45" s="178">
        <f t="shared" si="11"/>
        <v>45597</v>
      </c>
      <c r="CK45" s="178">
        <f t="shared" si="18"/>
        <v>45597</v>
      </c>
      <c r="CL45" s="146">
        <f t="shared" si="12"/>
        <v>46787</v>
      </c>
      <c r="CM45" s="146">
        <f t="shared" si="13"/>
        <v>46847</v>
      </c>
      <c r="CN45" s="146">
        <f t="shared" si="14"/>
        <v>46997</v>
      </c>
      <c r="CO45" s="146">
        <f t="shared" si="15"/>
        <v>46784</v>
      </c>
      <c r="CP45" s="146">
        <f t="shared" si="16"/>
        <v>46844</v>
      </c>
      <c r="CQ45" s="146">
        <f t="shared" si="17"/>
        <v>46997</v>
      </c>
    </row>
    <row r="46" spans="1:95" ht="34" customHeight="1">
      <c r="A46" s="308" t="s">
        <v>385</v>
      </c>
      <c r="B46" s="308" t="s">
        <v>382</v>
      </c>
      <c r="C46" s="132" t="s">
        <v>386</v>
      </c>
      <c r="D46" s="133" t="str">
        <f t="shared" ca="1" si="1"/>
        <v>En cours</v>
      </c>
      <c r="E46" s="139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140"/>
      <c r="AB46" s="140"/>
      <c r="AC46" s="140"/>
      <c r="AD46" s="140"/>
      <c r="AE46" s="140"/>
      <c r="AF46" s="140"/>
      <c r="AG46" s="140"/>
      <c r="AH46" s="140"/>
      <c r="AI46" s="140"/>
      <c r="AJ46" s="140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40"/>
      <c r="AY46" s="140"/>
      <c r="AZ46" s="140"/>
      <c r="BA46" s="303">
        <f t="shared" si="2"/>
        <v>46873</v>
      </c>
      <c r="BG46" s="149"/>
      <c r="BH46" s="149"/>
      <c r="BI46" s="149"/>
      <c r="BJ46" s="149"/>
      <c r="BK46" s="149"/>
      <c r="BL46" s="149"/>
      <c r="BN46" s="149"/>
      <c r="BO46" s="215" t="s">
        <v>387</v>
      </c>
      <c r="BP46" s="214" t="s">
        <v>385</v>
      </c>
      <c r="BQ46" s="170" t="s">
        <v>382</v>
      </c>
      <c r="BR46" s="217" t="s">
        <v>382</v>
      </c>
      <c r="BS46" s="212" t="s">
        <v>63</v>
      </c>
      <c r="BT46" s="353">
        <v>45413</v>
      </c>
      <c r="BU46" s="353">
        <v>46873</v>
      </c>
      <c r="BV46" s="213">
        <f t="shared" si="3"/>
        <v>45413</v>
      </c>
      <c r="BW46" s="213">
        <f t="shared" si="4"/>
        <v>46873</v>
      </c>
      <c r="BX46" s="208" t="s">
        <v>0</v>
      </c>
      <c r="BY46" s="210" t="s">
        <v>388</v>
      </c>
      <c r="BZ46" s="170"/>
      <c r="CA46" s="374" t="s">
        <v>10</v>
      </c>
      <c r="CB46" s="374"/>
      <c r="CC46" s="174"/>
      <c r="CD46" s="178">
        <f>CF46-120</f>
        <v>45053</v>
      </c>
      <c r="CE46" s="178">
        <f t="shared" si="6"/>
        <v>45047</v>
      </c>
      <c r="CF46" s="178">
        <f t="shared" si="7"/>
        <v>45173</v>
      </c>
      <c r="CG46" s="178">
        <f t="shared" si="8"/>
        <v>45170</v>
      </c>
      <c r="CH46" s="178">
        <f t="shared" ref="CH46:CH48" si="110">CJ46-240</f>
        <v>45173</v>
      </c>
      <c r="CI46" s="178">
        <f t="shared" si="10"/>
        <v>45170</v>
      </c>
      <c r="CJ46" s="178">
        <f t="shared" si="11"/>
        <v>45413</v>
      </c>
      <c r="CK46" s="178">
        <f t="shared" si="18"/>
        <v>45413</v>
      </c>
      <c r="CL46" s="146">
        <f t="shared" si="12"/>
        <v>46603</v>
      </c>
      <c r="CM46" s="146">
        <f t="shared" si="13"/>
        <v>46663</v>
      </c>
      <c r="CN46" s="146">
        <f t="shared" si="14"/>
        <v>46813</v>
      </c>
      <c r="CO46" s="146">
        <f t="shared" si="15"/>
        <v>46600</v>
      </c>
      <c r="CP46" s="146">
        <f t="shared" si="16"/>
        <v>46661</v>
      </c>
      <c r="CQ46" s="146">
        <f t="shared" si="17"/>
        <v>46813</v>
      </c>
    </row>
    <row r="47" spans="1:95" ht="34" customHeight="1">
      <c r="A47" s="308" t="s">
        <v>389</v>
      </c>
      <c r="B47" s="308" t="s">
        <v>382</v>
      </c>
      <c r="C47" s="132" t="s">
        <v>390</v>
      </c>
      <c r="D47" s="133" t="str">
        <f t="shared" ca="1" si="1"/>
        <v>En cours</v>
      </c>
      <c r="E47" s="139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0"/>
      <c r="AC47" s="140"/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303">
        <f t="shared" si="2"/>
        <v>46568</v>
      </c>
      <c r="BG47" s="149"/>
      <c r="BH47" s="149"/>
      <c r="BI47" s="149"/>
      <c r="BJ47" s="149"/>
      <c r="BK47" s="149"/>
      <c r="BL47" s="149"/>
      <c r="BN47" s="149"/>
      <c r="BO47" s="215" t="s">
        <v>391</v>
      </c>
      <c r="BP47" s="214" t="s">
        <v>389</v>
      </c>
      <c r="BQ47" s="170" t="s">
        <v>382</v>
      </c>
      <c r="BR47" s="217" t="s">
        <v>382</v>
      </c>
      <c r="BS47" s="212" t="s">
        <v>63</v>
      </c>
      <c r="BT47" s="353">
        <v>45108</v>
      </c>
      <c r="BU47" s="353">
        <v>46568</v>
      </c>
      <c r="BV47" s="213">
        <f t="shared" si="3"/>
        <v>45108</v>
      </c>
      <c r="BW47" s="213">
        <f t="shared" si="4"/>
        <v>46568</v>
      </c>
      <c r="BX47" s="208" t="s">
        <v>0</v>
      </c>
      <c r="BY47" s="210" t="s">
        <v>392</v>
      </c>
      <c r="BZ47" s="170"/>
      <c r="CA47" s="374" t="s">
        <v>13</v>
      </c>
      <c r="CB47" s="374"/>
      <c r="CC47" s="174"/>
      <c r="CD47" s="178">
        <f>CF47-120</f>
        <v>44748</v>
      </c>
      <c r="CE47" s="178">
        <f t="shared" si="6"/>
        <v>44743</v>
      </c>
      <c r="CF47" s="178">
        <f t="shared" si="7"/>
        <v>44868</v>
      </c>
      <c r="CG47" s="178">
        <f t="shared" si="8"/>
        <v>44866</v>
      </c>
      <c r="CH47" s="178">
        <f t="shared" si="110"/>
        <v>44868</v>
      </c>
      <c r="CI47" s="178">
        <f t="shared" si="10"/>
        <v>44866</v>
      </c>
      <c r="CJ47" s="178">
        <f t="shared" si="11"/>
        <v>45108</v>
      </c>
      <c r="CK47" s="178">
        <f t="shared" si="18"/>
        <v>45108</v>
      </c>
      <c r="CL47" s="146">
        <f t="shared" si="12"/>
        <v>46298</v>
      </c>
      <c r="CM47" s="146">
        <f t="shared" si="13"/>
        <v>46358</v>
      </c>
      <c r="CN47" s="146">
        <f t="shared" si="14"/>
        <v>46508</v>
      </c>
      <c r="CO47" s="146">
        <f t="shared" si="15"/>
        <v>46296</v>
      </c>
      <c r="CP47" s="146">
        <f t="shared" si="16"/>
        <v>46357</v>
      </c>
      <c r="CQ47" s="146">
        <f t="shared" si="17"/>
        <v>46508</v>
      </c>
    </row>
    <row r="48" spans="1:95" ht="34" customHeight="1">
      <c r="A48" s="308" t="s">
        <v>285</v>
      </c>
      <c r="B48" s="308" t="s">
        <v>382</v>
      </c>
      <c r="C48" s="132" t="s">
        <v>390</v>
      </c>
      <c r="D48" s="133" t="str">
        <f t="shared" ca="1" si="1"/>
        <v>À venir</v>
      </c>
      <c r="E48" s="139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0"/>
      <c r="AC48" s="140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303">
        <f t="shared" si="2"/>
        <v>48029</v>
      </c>
      <c r="BG48" s="149"/>
      <c r="BH48" s="149"/>
      <c r="BI48" s="149"/>
      <c r="BJ48" s="149"/>
      <c r="BK48" s="149"/>
      <c r="BL48" s="149"/>
      <c r="BN48" s="149"/>
      <c r="BO48" s="215" t="s">
        <v>391</v>
      </c>
      <c r="BP48" s="214" t="s">
        <v>66</v>
      </c>
      <c r="BQ48" s="170" t="s">
        <v>382</v>
      </c>
      <c r="BR48" s="217" t="s">
        <v>382</v>
      </c>
      <c r="BS48" s="212" t="s">
        <v>63</v>
      </c>
      <c r="BT48" s="353">
        <f>BU47+1</f>
        <v>46569</v>
      </c>
      <c r="BU48" s="353">
        <f>BT48+1460</f>
        <v>48029</v>
      </c>
      <c r="BV48" s="213">
        <f t="shared" si="3"/>
        <v>46569</v>
      </c>
      <c r="BW48" s="213">
        <f t="shared" si="4"/>
        <v>48029</v>
      </c>
      <c r="BX48" s="208" t="s">
        <v>0</v>
      </c>
      <c r="BY48" s="210" t="s">
        <v>392</v>
      </c>
      <c r="BZ48" s="170"/>
      <c r="CA48" s="374" t="s">
        <v>13</v>
      </c>
      <c r="CB48" s="374"/>
      <c r="CC48" s="174"/>
      <c r="CD48" s="178">
        <f>CF48-120-60</f>
        <v>46149</v>
      </c>
      <c r="CE48" s="178">
        <f t="shared" si="6"/>
        <v>46143</v>
      </c>
      <c r="CF48" s="178">
        <f t="shared" si="7"/>
        <v>46329</v>
      </c>
      <c r="CG48" s="178">
        <f t="shared" si="8"/>
        <v>46327</v>
      </c>
      <c r="CH48" s="178">
        <f t="shared" si="110"/>
        <v>46329</v>
      </c>
      <c r="CI48" s="178">
        <f t="shared" si="10"/>
        <v>46327</v>
      </c>
      <c r="CJ48" s="178">
        <f t="shared" si="11"/>
        <v>46569</v>
      </c>
      <c r="CK48" s="178">
        <f t="shared" si="18"/>
        <v>46569</v>
      </c>
      <c r="CL48" s="146">
        <f t="shared" si="12"/>
        <v>47759</v>
      </c>
      <c r="CM48" s="146">
        <f t="shared" si="13"/>
        <v>47819</v>
      </c>
      <c r="CN48" s="146">
        <f t="shared" si="14"/>
        <v>47969</v>
      </c>
      <c r="CO48" s="146">
        <f t="shared" si="15"/>
        <v>47757</v>
      </c>
      <c r="CP48" s="146">
        <f t="shared" si="16"/>
        <v>47818</v>
      </c>
      <c r="CQ48" s="146">
        <f t="shared" si="17"/>
        <v>47969</v>
      </c>
    </row>
    <row r="49" spans="1:95" ht="34" customHeight="1">
      <c r="A49" s="308" t="s">
        <v>393</v>
      </c>
      <c r="B49" s="308" t="s">
        <v>382</v>
      </c>
      <c r="C49" s="132" t="s">
        <v>394</v>
      </c>
      <c r="D49" s="133" t="str">
        <f t="shared" ca="1" si="1"/>
        <v>En cours</v>
      </c>
      <c r="E49" s="139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0"/>
      <c r="AC49" s="140"/>
      <c r="AD49" s="140"/>
      <c r="AE49" s="140"/>
      <c r="AF49" s="140"/>
      <c r="AG49" s="140"/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  <c r="AX49" s="140"/>
      <c r="AY49" s="140"/>
      <c r="AZ49" s="140"/>
      <c r="BA49" s="303">
        <f t="shared" si="2"/>
        <v>47238</v>
      </c>
      <c r="BB49" s="186"/>
      <c r="BG49" s="149"/>
      <c r="BH49" s="149"/>
      <c r="BI49" s="149"/>
      <c r="BJ49" s="149"/>
      <c r="BK49" s="149"/>
      <c r="BL49" s="149"/>
      <c r="BN49" s="149"/>
      <c r="BO49" s="215" t="s">
        <v>395</v>
      </c>
      <c r="BP49" s="214" t="s">
        <v>66</v>
      </c>
      <c r="BQ49" s="224" t="s">
        <v>382</v>
      </c>
      <c r="BR49" s="217" t="s">
        <v>382</v>
      </c>
      <c r="BS49" s="212" t="s">
        <v>63</v>
      </c>
      <c r="BT49" s="355">
        <v>45778</v>
      </c>
      <c r="BU49" s="355">
        <v>47238</v>
      </c>
      <c r="BV49" s="213">
        <f t="shared" si="3"/>
        <v>45778</v>
      </c>
      <c r="BW49" s="213">
        <f t="shared" si="4"/>
        <v>47238</v>
      </c>
      <c r="BX49" s="208" t="s">
        <v>0</v>
      </c>
      <c r="BY49" s="210" t="s">
        <v>396</v>
      </c>
      <c r="BZ49" s="170"/>
      <c r="CA49" s="374" t="s">
        <v>10</v>
      </c>
      <c r="CB49" s="374"/>
      <c r="CC49" s="174"/>
      <c r="CD49" s="178">
        <f>CF49-120-60</f>
        <v>45298</v>
      </c>
      <c r="CE49" s="178">
        <f t="shared" si="6"/>
        <v>45292</v>
      </c>
      <c r="CF49" s="178">
        <f t="shared" si="7"/>
        <v>45478</v>
      </c>
      <c r="CG49" s="178">
        <f t="shared" si="8"/>
        <v>45474</v>
      </c>
      <c r="CH49" s="178">
        <f>CJ49-240-60</f>
        <v>45478</v>
      </c>
      <c r="CI49" s="178">
        <f t="shared" si="10"/>
        <v>45474</v>
      </c>
      <c r="CJ49" s="178">
        <f t="shared" si="11"/>
        <v>45778</v>
      </c>
      <c r="CK49" s="178">
        <f t="shared" si="18"/>
        <v>45778</v>
      </c>
      <c r="CL49" s="146">
        <f t="shared" si="12"/>
        <v>46968</v>
      </c>
      <c r="CM49" s="146">
        <f t="shared" si="13"/>
        <v>47028</v>
      </c>
      <c r="CN49" s="146">
        <f t="shared" si="14"/>
        <v>47178</v>
      </c>
      <c r="CO49" s="146">
        <f t="shared" si="15"/>
        <v>46966</v>
      </c>
      <c r="CP49" s="146">
        <f t="shared" si="16"/>
        <v>47027</v>
      </c>
      <c r="CQ49" s="146">
        <f t="shared" si="17"/>
        <v>47178</v>
      </c>
    </row>
    <row r="50" spans="1:95" ht="54.75" customHeight="1">
      <c r="A50" s="308" t="s">
        <v>397</v>
      </c>
      <c r="B50" s="308" t="s">
        <v>382</v>
      </c>
      <c r="C50" s="132" t="s">
        <v>398</v>
      </c>
      <c r="D50" s="133" t="str">
        <f t="shared" ca="1" si="1"/>
        <v>En cours</v>
      </c>
      <c r="E50" s="139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0"/>
      <c r="AC50" s="140"/>
      <c r="AD50" s="140"/>
      <c r="AE50" s="140"/>
      <c r="AF50" s="140"/>
      <c r="AG50" s="140"/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303">
        <f t="shared" si="2"/>
        <v>47422</v>
      </c>
      <c r="BB50" s="186"/>
      <c r="BG50" s="149"/>
      <c r="BH50" s="149"/>
      <c r="BI50" s="149"/>
      <c r="BJ50" s="149"/>
      <c r="BK50" s="149"/>
      <c r="BL50" s="149"/>
      <c r="BN50" s="149"/>
      <c r="BO50" s="215"/>
      <c r="BP50" s="214" t="s">
        <v>399</v>
      </c>
      <c r="BQ50" s="224" t="s">
        <v>382</v>
      </c>
      <c r="BR50" s="217" t="s">
        <v>382</v>
      </c>
      <c r="BS50" s="212" t="s">
        <v>63</v>
      </c>
      <c r="BT50" s="355">
        <v>45931</v>
      </c>
      <c r="BU50" s="355">
        <v>47422</v>
      </c>
      <c r="BV50" s="213">
        <f t="shared" ref="BV50" si="111">IF(DAY(BT50)&lt;=15,DATE(YEAR(BT50),MONTH(BT50),1),EOMONTH(BT50,0))</f>
        <v>45931</v>
      </c>
      <c r="BW50" s="213">
        <f t="shared" ref="BW50" si="112">IF(DAY(BU50)&lt;=15,DATE(YEAR(BU50),MONTH(BU50),1),EOMONTH(BU50,0))</f>
        <v>47422</v>
      </c>
      <c r="BX50" s="208" t="s">
        <v>0</v>
      </c>
      <c r="BY50" s="210" t="s">
        <v>398</v>
      </c>
      <c r="BZ50" s="170"/>
      <c r="CA50" s="374"/>
      <c r="CB50" s="374"/>
      <c r="CC50" s="174"/>
      <c r="CD50" s="178">
        <f>CF50-120-60</f>
        <v>45451</v>
      </c>
      <c r="CE50" s="178">
        <f t="shared" ref="CE50" si="113">IF(DAY(CD50)&lt;=15,DATE(YEAR(CD50),MONTH(CD50),1),EOMONTH(CD50,0))</f>
        <v>45444</v>
      </c>
      <c r="CF50" s="178">
        <f t="shared" ref="CF50" si="114">CH50</f>
        <v>45631</v>
      </c>
      <c r="CG50" s="178">
        <f t="shared" ref="CG50" si="115">IF(DAY(CF50)&lt;=15,DATE(YEAR(CF50),MONTH(CF50),1),EOMONTH(CF50,0))</f>
        <v>45627</v>
      </c>
      <c r="CH50" s="178">
        <f>CJ50-240-60</f>
        <v>45631</v>
      </c>
      <c r="CI50" s="178">
        <f t="shared" ref="CI50" si="116">IF(DAY(CH50)&lt;=15,DATE(YEAR(CH50),MONTH(CH50),1),EOMONTH(CH50,0))</f>
        <v>45627</v>
      </c>
      <c r="CJ50" s="178">
        <f t="shared" ref="CJ50" si="117">BT50</f>
        <v>45931</v>
      </c>
      <c r="CK50" s="178">
        <f t="shared" ref="CK50" si="118">IF(DAY(CJ50)&lt;=15,DATE(YEAR(CJ50),MONTH(CJ50),1),EOMONTH(CJ50,0))</f>
        <v>45931</v>
      </c>
      <c r="CL50" s="146">
        <f t="shared" ref="CL50" si="119">BU50-270</f>
        <v>47152</v>
      </c>
      <c r="CM50" s="146">
        <f t="shared" ref="CM50" si="120">BU50-210</f>
        <v>47212</v>
      </c>
      <c r="CN50" s="146">
        <f t="shared" ref="CN50" si="121">BU50-60</f>
        <v>47362</v>
      </c>
      <c r="CO50" s="146">
        <f t="shared" ref="CO50" si="122">IF(DAY(CL50)&lt;=15,DATE(YEAR(CL50),MONTH(CL50),1),EOMONTH(CL50,0))</f>
        <v>47150</v>
      </c>
      <c r="CP50" s="146">
        <f t="shared" ref="CP50" si="123">IF(DAY(CM50)&lt;=15,DATE(YEAR(CM50),MONTH(CM50),1),EOMONTH(CM50,0))</f>
        <v>47209</v>
      </c>
      <c r="CQ50" s="146">
        <f t="shared" ref="CQ50" si="124">IF(DAY(CN50)&lt;=15,DATE(YEAR(CN50),MONTH(CN50),1),EOMONTH(CN50,0))</f>
        <v>47362</v>
      </c>
    </row>
    <row r="51" spans="1:95" ht="34" customHeight="1">
      <c r="A51" s="308" t="s">
        <v>400</v>
      </c>
      <c r="B51" s="308" t="s">
        <v>382</v>
      </c>
      <c r="C51" s="132" t="s">
        <v>401</v>
      </c>
      <c r="D51" s="133" t="str">
        <f t="shared" ca="1" si="1"/>
        <v>En cours</v>
      </c>
      <c r="E51" s="139"/>
      <c r="F51" s="346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0"/>
      <c r="AC51" s="140"/>
      <c r="AD51" s="140"/>
      <c r="AE51" s="140"/>
      <c r="AF51" s="140"/>
      <c r="AG51" s="140"/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303">
        <f t="shared" si="2"/>
        <v>46812</v>
      </c>
      <c r="BB51" s="186"/>
      <c r="BG51" s="149"/>
      <c r="BH51" s="149"/>
      <c r="BI51" s="149"/>
      <c r="BJ51" s="149"/>
      <c r="BK51" s="149"/>
      <c r="BL51" s="149"/>
      <c r="BN51" s="149"/>
      <c r="BO51" s="215" t="s">
        <v>402</v>
      </c>
      <c r="BP51" s="214" t="s">
        <v>400</v>
      </c>
      <c r="BQ51" s="224" t="s">
        <v>382</v>
      </c>
      <c r="BR51" s="217" t="s">
        <v>382</v>
      </c>
      <c r="BS51" s="212" t="s">
        <v>63</v>
      </c>
      <c r="BT51" s="355">
        <v>45352</v>
      </c>
      <c r="BU51" s="355">
        <v>46812</v>
      </c>
      <c r="BV51" s="213">
        <f t="shared" si="3"/>
        <v>45352</v>
      </c>
      <c r="BW51" s="213">
        <f t="shared" si="4"/>
        <v>46812</v>
      </c>
      <c r="BX51" s="208" t="s">
        <v>0</v>
      </c>
      <c r="BY51" s="170" t="s">
        <v>403</v>
      </c>
      <c r="BZ51" s="170"/>
      <c r="CA51" s="374" t="s">
        <v>10</v>
      </c>
      <c r="CB51" s="374"/>
      <c r="CC51" s="174" t="s">
        <v>10</v>
      </c>
      <c r="CD51" s="178">
        <f>CF51-120</f>
        <v>44992</v>
      </c>
      <c r="CE51" s="178">
        <f t="shared" si="6"/>
        <v>44986</v>
      </c>
      <c r="CF51" s="178">
        <f t="shared" si="7"/>
        <v>45112</v>
      </c>
      <c r="CG51" s="178">
        <f t="shared" si="8"/>
        <v>45108</v>
      </c>
      <c r="CH51" s="178">
        <f>CJ51-240</f>
        <v>45112</v>
      </c>
      <c r="CI51" s="178">
        <f t="shared" si="10"/>
        <v>45108</v>
      </c>
      <c r="CJ51" s="178">
        <f t="shared" si="11"/>
        <v>45352</v>
      </c>
      <c r="CK51" s="178">
        <f t="shared" si="18"/>
        <v>45352</v>
      </c>
      <c r="CL51" s="146">
        <f t="shared" si="12"/>
        <v>46542</v>
      </c>
      <c r="CM51" s="146">
        <f t="shared" si="13"/>
        <v>46602</v>
      </c>
      <c r="CN51" s="146">
        <f t="shared" si="14"/>
        <v>46752</v>
      </c>
      <c r="CO51" s="146">
        <f t="shared" si="15"/>
        <v>46539</v>
      </c>
      <c r="CP51" s="146">
        <f t="shared" si="16"/>
        <v>46600</v>
      </c>
      <c r="CQ51" s="146">
        <f t="shared" si="17"/>
        <v>46752</v>
      </c>
    </row>
    <row r="52" spans="1:95" ht="34" customHeight="1">
      <c r="A52" s="308" t="s">
        <v>404</v>
      </c>
      <c r="B52" s="308" t="s">
        <v>382</v>
      </c>
      <c r="C52" s="132" t="s">
        <v>405</v>
      </c>
      <c r="D52" s="133" t="str">
        <f t="shared" ca="1" si="1"/>
        <v>En cours</v>
      </c>
      <c r="E52" s="139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  <c r="AA52" s="140"/>
      <c r="AB52" s="140"/>
      <c r="AC52" s="140"/>
      <c r="AD52" s="140"/>
      <c r="AE52" s="140"/>
      <c r="AF52" s="140"/>
      <c r="AG52" s="140"/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303">
        <f t="shared" si="2"/>
        <v>46873</v>
      </c>
      <c r="BB52" s="186"/>
      <c r="BG52" s="149"/>
      <c r="BH52" s="149"/>
      <c r="BI52" s="149"/>
      <c r="BJ52" s="149"/>
      <c r="BK52" s="149"/>
      <c r="BL52" s="149"/>
      <c r="BN52" s="149"/>
      <c r="BO52" s="214" t="s">
        <v>406</v>
      </c>
      <c r="BP52" s="214" t="s">
        <v>404</v>
      </c>
      <c r="BQ52" s="224" t="s">
        <v>382</v>
      </c>
      <c r="BR52" s="217" t="s">
        <v>382</v>
      </c>
      <c r="BS52" s="212" t="s">
        <v>63</v>
      </c>
      <c r="BT52" s="355">
        <v>45413</v>
      </c>
      <c r="BU52" s="355">
        <v>46873</v>
      </c>
      <c r="BV52" s="213">
        <f t="shared" si="3"/>
        <v>45413</v>
      </c>
      <c r="BW52" s="213">
        <f t="shared" si="4"/>
        <v>46873</v>
      </c>
      <c r="BX52" s="208"/>
      <c r="BY52" s="170" t="s">
        <v>405</v>
      </c>
      <c r="BZ52" s="170"/>
      <c r="CA52" s="374"/>
      <c r="CB52" s="374"/>
      <c r="CC52" s="174"/>
      <c r="CD52" s="178">
        <f t="shared" ref="CD52:CD53" si="125">CF52-120</f>
        <v>45053</v>
      </c>
      <c r="CE52" s="178">
        <f t="shared" ref="CE52:CE53" si="126">IF(DAY(CD52)&lt;=15,DATE(YEAR(CD52),MONTH(CD52),1),EOMONTH(CD52,0))</f>
        <v>45047</v>
      </c>
      <c r="CF52" s="178">
        <f t="shared" ref="CF52:CF53" si="127">CH52</f>
        <v>45173</v>
      </c>
      <c r="CG52" s="178">
        <f t="shared" ref="CG52:CG53" si="128">IF(DAY(CF52)&lt;=15,DATE(YEAR(CF52),MONTH(CF52),1),EOMONTH(CF52,0))</f>
        <v>45170</v>
      </c>
      <c r="CH52" s="178">
        <f t="shared" ref="CH52:CH53" si="129">CJ52-240</f>
        <v>45173</v>
      </c>
      <c r="CI52" s="178">
        <f t="shared" ref="CI52:CI53" si="130">IF(DAY(CH52)&lt;=15,DATE(YEAR(CH52),MONTH(CH52),1),EOMONTH(CH52,0))</f>
        <v>45170</v>
      </c>
      <c r="CJ52" s="178">
        <f t="shared" ref="CJ52:CJ53" si="131">BT52</f>
        <v>45413</v>
      </c>
      <c r="CK52" s="178">
        <f t="shared" ref="CK52:CK53" si="132">IF(DAY(CJ52)&lt;=15,DATE(YEAR(CJ52),MONTH(CJ52),1),EOMONTH(CJ52,0))</f>
        <v>45413</v>
      </c>
      <c r="CL52" s="146">
        <f t="shared" si="12"/>
        <v>46603</v>
      </c>
      <c r="CM52" s="146">
        <f t="shared" si="13"/>
        <v>46663</v>
      </c>
      <c r="CN52" s="146">
        <f t="shared" si="14"/>
        <v>46813</v>
      </c>
      <c r="CO52" s="146">
        <f t="shared" si="15"/>
        <v>46600</v>
      </c>
      <c r="CP52" s="146">
        <f t="shared" si="16"/>
        <v>46661</v>
      </c>
      <c r="CQ52" s="146">
        <f t="shared" si="17"/>
        <v>46813</v>
      </c>
    </row>
    <row r="53" spans="1:95" ht="51" customHeight="1">
      <c r="A53" s="308" t="s">
        <v>407</v>
      </c>
      <c r="B53" s="308" t="s">
        <v>382</v>
      </c>
      <c r="C53" s="132" t="s">
        <v>408</v>
      </c>
      <c r="D53" s="133" t="str">
        <f t="shared" ca="1" si="1"/>
        <v>En cours</v>
      </c>
      <c r="E53" s="139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  <c r="AA53" s="140"/>
      <c r="AB53" s="140"/>
      <c r="AC53" s="140"/>
      <c r="AD53" s="140"/>
      <c r="AE53" s="140"/>
      <c r="AF53" s="140"/>
      <c r="AG53" s="140"/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303">
        <f t="shared" si="2"/>
        <v>46203</v>
      </c>
      <c r="BB53" s="186"/>
      <c r="BG53" s="149"/>
      <c r="BH53" s="149"/>
      <c r="BI53" s="149"/>
      <c r="BJ53" s="149"/>
      <c r="BK53" s="149"/>
      <c r="BL53" s="149"/>
      <c r="BN53" s="149"/>
      <c r="BO53" s="214" t="s">
        <v>407</v>
      </c>
      <c r="BP53" s="214" t="s">
        <v>407</v>
      </c>
      <c r="BQ53" s="224" t="s">
        <v>382</v>
      </c>
      <c r="BR53" s="217"/>
      <c r="BS53" s="212" t="s">
        <v>63</v>
      </c>
      <c r="BT53" s="355">
        <v>45474</v>
      </c>
      <c r="BU53" s="355">
        <v>46203</v>
      </c>
      <c r="BV53" s="213">
        <f t="shared" ref="BV53:BV54" si="133">IF(DAY(BT53)&lt;=15,DATE(YEAR(BT53),MONTH(BT53),1),EOMONTH(BT53,0))</f>
        <v>45474</v>
      </c>
      <c r="BW53" s="213">
        <f t="shared" ref="BW53:BW54" si="134">IF(DAY(BU53)&lt;=15,DATE(YEAR(BU53),MONTH(BU53),1),EOMONTH(BU53,0))</f>
        <v>46203</v>
      </c>
      <c r="BX53" s="208"/>
      <c r="BY53" s="170" t="s">
        <v>408</v>
      </c>
      <c r="BZ53" s="170"/>
      <c r="CA53" s="374"/>
      <c r="CB53" s="374"/>
      <c r="CC53" s="174"/>
      <c r="CD53" s="178">
        <f t="shared" si="125"/>
        <v>45114</v>
      </c>
      <c r="CE53" s="178">
        <f t="shared" si="126"/>
        <v>45108</v>
      </c>
      <c r="CF53" s="178">
        <f t="shared" si="127"/>
        <v>45234</v>
      </c>
      <c r="CG53" s="178">
        <f t="shared" si="128"/>
        <v>45231</v>
      </c>
      <c r="CH53" s="178">
        <f t="shared" si="129"/>
        <v>45234</v>
      </c>
      <c r="CI53" s="178">
        <f t="shared" si="130"/>
        <v>45231</v>
      </c>
      <c r="CJ53" s="178">
        <f t="shared" si="131"/>
        <v>45474</v>
      </c>
      <c r="CK53" s="178">
        <f t="shared" si="132"/>
        <v>45474</v>
      </c>
      <c r="CL53" s="146">
        <f t="shared" si="12"/>
        <v>45933</v>
      </c>
      <c r="CM53" s="146">
        <f t="shared" si="13"/>
        <v>45993</v>
      </c>
      <c r="CN53" s="146">
        <f t="shared" si="14"/>
        <v>46143</v>
      </c>
      <c r="CO53" s="146">
        <f t="shared" si="15"/>
        <v>45931</v>
      </c>
      <c r="CP53" s="146">
        <f t="shared" si="16"/>
        <v>45992</v>
      </c>
      <c r="CQ53" s="146">
        <f t="shared" si="17"/>
        <v>46143</v>
      </c>
    </row>
    <row r="54" spans="1:95" ht="40.5" customHeight="1">
      <c r="A54" s="308" t="s">
        <v>409</v>
      </c>
      <c r="B54" s="308" t="s">
        <v>382</v>
      </c>
      <c r="C54" s="132" t="s">
        <v>410</v>
      </c>
      <c r="D54" s="133" t="str">
        <f t="shared" ca="1" si="1"/>
        <v>En cours</v>
      </c>
      <c r="E54" s="139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  <c r="AA54" s="140"/>
      <c r="AB54" s="140"/>
      <c r="AC54" s="140"/>
      <c r="AD54" s="140"/>
      <c r="AE54" s="140"/>
      <c r="AF54" s="140"/>
      <c r="AG54" s="140"/>
      <c r="AH54" s="140"/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  <c r="AX54" s="140"/>
      <c r="AY54" s="140"/>
      <c r="AZ54" s="140"/>
      <c r="BA54" s="303">
        <f t="shared" si="2"/>
        <v>46873</v>
      </c>
      <c r="BB54" s="186"/>
      <c r="BG54" s="149"/>
      <c r="BH54" s="149"/>
      <c r="BI54" s="149"/>
      <c r="BJ54" s="149"/>
      <c r="BK54" s="149"/>
      <c r="BL54" s="149"/>
      <c r="BN54" s="149"/>
      <c r="BO54" s="214"/>
      <c r="BP54" s="214"/>
      <c r="BQ54" s="224"/>
      <c r="BR54" s="217"/>
      <c r="BS54" s="212" t="s">
        <v>63</v>
      </c>
      <c r="BT54" s="355">
        <v>45931</v>
      </c>
      <c r="BU54" s="355">
        <v>46873</v>
      </c>
      <c r="BV54" s="213">
        <f t="shared" si="133"/>
        <v>45931</v>
      </c>
      <c r="BW54" s="213">
        <f t="shared" si="134"/>
        <v>46873</v>
      </c>
      <c r="BX54" s="208"/>
      <c r="BY54" s="170"/>
      <c r="BZ54" s="170"/>
      <c r="CA54" s="374"/>
      <c r="CB54" s="374"/>
      <c r="CC54" s="174"/>
      <c r="CD54" s="178">
        <f t="shared" ref="CD54" si="135">CF54-120</f>
        <v>45571</v>
      </c>
      <c r="CE54" s="178">
        <f t="shared" ref="CE54" si="136">IF(DAY(CD54)&lt;=15,DATE(YEAR(CD54),MONTH(CD54),1),EOMONTH(CD54,0))</f>
        <v>45566</v>
      </c>
      <c r="CF54" s="178">
        <f t="shared" ref="CF54" si="137">CH54</f>
        <v>45691</v>
      </c>
      <c r="CG54" s="178">
        <f t="shared" ref="CG54" si="138">IF(DAY(CF54)&lt;=15,DATE(YEAR(CF54),MONTH(CF54),1),EOMONTH(CF54,0))</f>
        <v>45689</v>
      </c>
      <c r="CH54" s="178">
        <f t="shared" ref="CH54" si="139">CJ54-240</f>
        <v>45691</v>
      </c>
      <c r="CI54" s="178">
        <f t="shared" ref="CI54" si="140">IF(DAY(CH54)&lt;=15,DATE(YEAR(CH54),MONTH(CH54),1),EOMONTH(CH54,0))</f>
        <v>45689</v>
      </c>
      <c r="CJ54" s="178">
        <f t="shared" ref="CJ54" si="141">BT54</f>
        <v>45931</v>
      </c>
      <c r="CK54" s="178">
        <f t="shared" ref="CK54" si="142">IF(DAY(CJ54)&lt;=15,DATE(YEAR(CJ54),MONTH(CJ54),1),EOMONTH(CJ54,0))</f>
        <v>45931</v>
      </c>
      <c r="CL54" s="146">
        <f t="shared" si="12"/>
        <v>46603</v>
      </c>
      <c r="CM54" s="146">
        <f t="shared" si="13"/>
        <v>46663</v>
      </c>
      <c r="CN54" s="146">
        <f t="shared" si="14"/>
        <v>46813</v>
      </c>
      <c r="CO54" s="146">
        <f t="shared" si="15"/>
        <v>46600</v>
      </c>
      <c r="CP54" s="146">
        <f t="shared" si="16"/>
        <v>46661</v>
      </c>
      <c r="CQ54" s="146">
        <f t="shared" si="17"/>
        <v>46813</v>
      </c>
    </row>
  </sheetData>
  <sheetProtection algorithmName="SHA-512" hashValue="L2+VWz/RVBLrnr4EhIqnudHyMCDXibK3hkgztVj/sNTtNrtIeiG73goX3nadW1t3JgufLE23nYJQXIJganp5mQ==" saltValue="aNBcPxi7Ny6u3hCuwM104w==" spinCount="100000" sheet="1" autoFilter="0"/>
  <autoFilter ref="A6:D6" xr:uid="{8C086176-53C4-4E4E-AA10-0CE351FCE337}"/>
  <mergeCells count="5">
    <mergeCell ref="A4:B4"/>
    <mergeCell ref="AC5:AN5"/>
    <mergeCell ref="E5:P5"/>
    <mergeCell ref="Q5:AB5"/>
    <mergeCell ref="AO5:AZ5"/>
  </mergeCells>
  <phoneticPr fontId="12" type="noConversion"/>
  <conditionalFormatting sqref="C2">
    <cfRule type="expression" dxfId="235" priority="796">
      <formula>AND(BY$6&gt;=#REF!,BY$6&lt;=#REF!)</formula>
    </cfRule>
    <cfRule type="expression" dxfId="234" priority="797">
      <formula>AND(BY$6&gt;=#REF!,BY$6&lt;=#REF!)</formula>
    </cfRule>
    <cfRule type="expression" dxfId="233" priority="798">
      <formula>AND(BY$6&gt;=#REF!,BY$6&lt;=#REF!)</formula>
    </cfRule>
    <cfRule type="expression" dxfId="232" priority="799">
      <formula>AND(BY$6&gt;=#REF!,BY$6&lt;=#REF!)</formula>
    </cfRule>
  </conditionalFormatting>
  <conditionalFormatting sqref="D1:D5">
    <cfRule type="containsText" dxfId="231" priority="60" operator="containsText" text="A venir">
      <formula>NOT(ISERROR(SEARCH("A venir",D1)))</formula>
    </cfRule>
  </conditionalFormatting>
  <conditionalFormatting sqref="D1:D1048576">
    <cfRule type="containsText" dxfId="230" priority="8" operator="containsText" text="Term">
      <formula>NOT(ISERROR(SEARCH("Term",D1)))</formula>
    </cfRule>
  </conditionalFormatting>
  <conditionalFormatting sqref="D7:D31 D34:D37 D39:D54">
    <cfRule type="containsText" dxfId="229" priority="800" operator="containsText" text="En cours">
      <formula>NOT(ISERROR(SEARCH("En cours",D7)))</formula>
    </cfRule>
    <cfRule type="expression" dxfId="228" priority="801">
      <formula>AND(D$6&gt;=$CE7,D$6&lt;=$CG7)</formula>
    </cfRule>
  </conditionalFormatting>
  <conditionalFormatting sqref="D29:D40">
    <cfRule type="containsText" dxfId="227" priority="29" operator="containsText" text="A venir">
      <formula>NOT(ISERROR(SEARCH("A venir",D29)))</formula>
    </cfRule>
  </conditionalFormatting>
  <conditionalFormatting sqref="D30 D39:D40">
    <cfRule type="containsText" dxfId="226" priority="815" operator="containsText" text="À venir">
      <formula>NOT(ISERROR(SEARCH("À venir",D30)))</formula>
    </cfRule>
  </conditionalFormatting>
  <conditionalFormatting sqref="D32:D33 D38">
    <cfRule type="containsText" dxfId="225" priority="22" operator="containsText" text="À venir">
      <formula>NOT(ISERROR(SEARCH("À venir",D32)))</formula>
    </cfRule>
    <cfRule type="containsText" dxfId="224" priority="24" operator="containsText" text="En cours">
      <formula>NOT(ISERROR(SEARCH("En cours",D32)))</formula>
    </cfRule>
    <cfRule type="expression" dxfId="223" priority="25">
      <formula>AND(D$6&gt;=$CD32,D$6&lt;=$CF32)</formula>
    </cfRule>
  </conditionalFormatting>
  <conditionalFormatting sqref="D39">
    <cfRule type="containsText" dxfId="222" priority="9" operator="containsText" text="A venir">
      <formula>NOT(ISERROR(SEARCH("A venir",D39)))</formula>
    </cfRule>
  </conditionalFormatting>
  <conditionalFormatting sqref="D41:D54 D6:D29 D31 D34:D37">
    <cfRule type="containsText" dxfId="221" priority="52" operator="containsText" text="À venir">
      <formula>NOT(ISERROR(SEARCH("À venir",D6)))</formula>
    </cfRule>
  </conditionalFormatting>
  <conditionalFormatting sqref="D55:D1048576">
    <cfRule type="containsText" dxfId="220" priority="66" operator="containsText" text="A venir">
      <formula>NOT(ISERROR(SEARCH("A venir",D55)))</formula>
    </cfRule>
  </conditionalFormatting>
  <conditionalFormatting sqref="D32:P33 D38:P38">
    <cfRule type="expression" dxfId="219" priority="26">
      <formula>AND(D$6&gt;=$BU32,D$6&lt;=$BV32)</formula>
    </cfRule>
    <cfRule type="expression" dxfId="218" priority="27">
      <formula>AND(D$6&gt;=$CH32,D$6&lt;=$CJ32)</formula>
    </cfRule>
  </conditionalFormatting>
  <conditionalFormatting sqref="D7:AZ31 D34:AZ37 D41:AZ53 Q32:AZ33 Q38:AZ38">
    <cfRule type="expression" dxfId="217" priority="802">
      <formula>AND(D$6&gt;=$BV7,D$6&lt;=$BW7)</formula>
    </cfRule>
  </conditionalFormatting>
  <conditionalFormatting sqref="D7:AZ31 Q32:AZ33 D34:AZ37 Q38:AZ38 D41:AZ53">
    <cfRule type="expression" dxfId="216" priority="803">
      <formula>AND(D$6&gt;=$CI7,D$6&lt;=$CK7)</formula>
    </cfRule>
  </conditionalFormatting>
  <conditionalFormatting sqref="D39:AZ40 D54:AZ54">
    <cfRule type="expression" dxfId="215" priority="19">
      <formula>AND(D$6&gt;=$BV39,D$6&lt;=$BW39)</formula>
    </cfRule>
    <cfRule type="expression" dxfId="214" priority="20">
      <formula>AND(D$6&gt;=$CI39,D$6&lt;=$CK39)</formula>
    </cfRule>
  </conditionalFormatting>
  <conditionalFormatting sqref="E32:P33 E38:P38">
    <cfRule type="expression" dxfId="213" priority="23">
      <formula>AND(E$6&gt;=$CD32,E$6&lt;=$CF32)</formula>
    </cfRule>
  </conditionalFormatting>
  <conditionalFormatting sqref="E7:AZ31 Q32:AZ33 E34:AZ37 Q38:AZ38 E39:AZ54">
    <cfRule type="expression" dxfId="212" priority="806">
      <formula>AND(E$6&gt;=$CE7,E$6&lt;=$CG7)</formula>
    </cfRule>
  </conditionalFormatting>
  <conditionalFormatting sqref="BP39">
    <cfRule type="duplicateValues" dxfId="211" priority="1"/>
  </conditionalFormatting>
  <conditionalFormatting sqref="BP40">
    <cfRule type="duplicateValues" dxfId="210" priority="915"/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55" fitToWidth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7A8A295-2F88-4236-995A-542E949DA654}">
          <x14:formula1>
            <xm:f>Feuil1!$A$7:$A$13</xm:f>
          </x14:formula1>
          <xm:sqref>BY32:BY40 BZ34:BZ37 BZ39:BZ51 BZ7:BZ31</xm:sqref>
        </x14:dataValidation>
        <x14:dataValidation type="list" allowBlank="1" showInputMessage="1" showErrorMessage="1" xr:uid="{A32201A5-D31A-4F2A-80A5-3073E9BD5755}">
          <x14:formula1>
            <xm:f>Feuil1!$B$7:$B$9</xm:f>
          </x14:formula1>
          <xm:sqref>BZ32:BZ40 CA34:CA37 CA39:CA51 CA7:CA31</xm:sqref>
        </x14:dataValidation>
        <x14:dataValidation type="list" allowBlank="1" showInputMessage="1" showErrorMessage="1" xr:uid="{FC360FDC-638F-4BCB-B491-54F12D006B1B}">
          <x14:formula1>
            <xm:f>Feuil1!$D$7:$D$8</xm:f>
          </x14:formula1>
          <xm:sqref>CA32:CB40 CB34:CC37 CB39:CC51 CB7:CC31</xm:sqref>
        </x14:dataValidation>
        <x14:dataValidation type="list" allowBlank="1" showInputMessage="1" showErrorMessage="1" xr:uid="{4DAA4D70-AE6B-4B99-8F8C-6AFDEE6EB3AA}">
          <x14:formula1>
            <xm:f>Feuil1!$A$1:$A$3</xm:f>
          </x14:formula1>
          <xm:sqref>BX7:BX51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02572-0C21-4BF4-9570-1C7CEB1A8EEE}">
  <sheetPr codeName="Feuil13">
    <pageSetUpPr fitToPage="1"/>
  </sheetPr>
  <dimension ref="A1:CN53"/>
  <sheetViews>
    <sheetView showGridLines="0" zoomScale="60" zoomScaleNormal="60" workbookViewId="0">
      <pane ySplit="6" topLeftCell="A7" activePane="bottomLeft" state="frozen"/>
      <selection activeCell="D6" sqref="D6"/>
      <selection pane="bottomLeft" activeCell="C44" sqref="C44"/>
    </sheetView>
  </sheetViews>
  <sheetFormatPr baseColWidth="10" defaultColWidth="15.453125" defaultRowHeight="25.5" customHeight="1"/>
  <cols>
    <col min="1" max="1" width="19.453125" style="141" customWidth="1"/>
    <col min="2" max="2" width="32.26953125" style="142" customWidth="1"/>
    <col min="3" max="3" width="73.81640625" style="143" customWidth="1"/>
    <col min="4" max="4" width="9.7265625" style="144" customWidth="1"/>
    <col min="5" max="5" width="4" style="145" hidden="1" customWidth="1"/>
    <col min="6" max="16" width="3.1796875" style="145" hidden="1" customWidth="1"/>
    <col min="17" max="52" width="3.453125" style="145" customWidth="1"/>
    <col min="53" max="53" width="17.453125" style="146" customWidth="1"/>
    <col min="54" max="60" width="15.453125" style="144" customWidth="1"/>
    <col min="61" max="61" width="17.26953125" style="147" customWidth="1"/>
    <col min="62" max="62" width="19.453125" style="141" customWidth="1"/>
    <col min="63" max="63" width="16" style="142" customWidth="1"/>
    <col min="64" max="65" width="15.1796875" style="142" customWidth="1"/>
    <col min="66" max="66" width="21.1796875" style="144" customWidth="1"/>
    <col min="67" max="67" width="28" style="148" hidden="1" customWidth="1"/>
    <col min="68" max="70" width="20.453125" style="148" hidden="1" customWidth="1"/>
    <col min="71" max="71" width="20.453125" style="142" hidden="1" customWidth="1"/>
    <col min="72" max="73" width="20.453125" style="144" hidden="1" customWidth="1"/>
    <col min="74" max="74" width="20.453125" style="149" hidden="1" customWidth="1"/>
    <col min="75" max="76" width="20.453125" style="144" hidden="1" customWidth="1"/>
    <col min="77" max="77" width="20.453125" style="142" hidden="1" customWidth="1"/>
    <col min="78" max="78" width="20.453125" style="144" hidden="1" customWidth="1"/>
    <col min="79" max="79" width="27.1796875" style="144" hidden="1" customWidth="1"/>
    <col min="80" max="80" width="26" style="144" hidden="1" customWidth="1"/>
    <col min="81" max="89" width="20.453125" style="144" hidden="1" customWidth="1"/>
    <col min="90" max="92" width="20.453125" style="149" hidden="1" customWidth="1"/>
    <col min="93" max="94" width="15.453125" style="144" customWidth="1"/>
    <col min="95" max="16384" width="15.453125" style="144"/>
  </cols>
  <sheetData>
    <row r="1" spans="1:92" ht="66" hidden="1" customHeight="1">
      <c r="E1" s="145">
        <f t="shared" ref="E1:AN1" si="0">VALUE(YEAR(E6)&amp;TEXT(MONTH(E6),"00"))</f>
        <v>202401</v>
      </c>
      <c r="F1" s="145">
        <f t="shared" si="0"/>
        <v>202402</v>
      </c>
      <c r="G1" s="145">
        <f t="shared" si="0"/>
        <v>202403</v>
      </c>
      <c r="H1" s="145">
        <f t="shared" si="0"/>
        <v>202404</v>
      </c>
      <c r="I1" s="145">
        <f t="shared" si="0"/>
        <v>202405</v>
      </c>
      <c r="J1" s="145">
        <f t="shared" si="0"/>
        <v>202406</v>
      </c>
      <c r="K1" s="145">
        <f t="shared" si="0"/>
        <v>202407</v>
      </c>
      <c r="L1" s="145">
        <f t="shared" si="0"/>
        <v>202408</v>
      </c>
      <c r="M1" s="145">
        <f t="shared" si="0"/>
        <v>202409</v>
      </c>
      <c r="N1" s="145">
        <f t="shared" si="0"/>
        <v>202410</v>
      </c>
      <c r="O1" s="145">
        <f t="shared" si="0"/>
        <v>202411</v>
      </c>
      <c r="P1" s="145">
        <f t="shared" si="0"/>
        <v>202412</v>
      </c>
      <c r="Q1" s="145">
        <f t="shared" si="0"/>
        <v>202501</v>
      </c>
      <c r="R1" s="145">
        <f t="shared" si="0"/>
        <v>202502</v>
      </c>
      <c r="S1" s="145">
        <f t="shared" si="0"/>
        <v>202503</v>
      </c>
      <c r="T1" s="145">
        <f t="shared" si="0"/>
        <v>202504</v>
      </c>
      <c r="U1" s="145">
        <f t="shared" si="0"/>
        <v>202505</v>
      </c>
      <c r="V1" s="145">
        <f t="shared" si="0"/>
        <v>202506</v>
      </c>
      <c r="W1" s="145">
        <f t="shared" si="0"/>
        <v>202507</v>
      </c>
      <c r="X1" s="145">
        <f t="shared" si="0"/>
        <v>202508</v>
      </c>
      <c r="Y1" s="145">
        <f t="shared" si="0"/>
        <v>202509</v>
      </c>
      <c r="Z1" s="145">
        <f t="shared" si="0"/>
        <v>202510</v>
      </c>
      <c r="AA1" s="145">
        <f t="shared" si="0"/>
        <v>202511</v>
      </c>
      <c r="AB1" s="145">
        <f t="shared" si="0"/>
        <v>202512</v>
      </c>
      <c r="AC1" s="145">
        <f t="shared" si="0"/>
        <v>202601</v>
      </c>
      <c r="AD1" s="145">
        <f t="shared" si="0"/>
        <v>202602</v>
      </c>
      <c r="AE1" s="145">
        <f t="shared" si="0"/>
        <v>202603</v>
      </c>
      <c r="AF1" s="145">
        <f t="shared" si="0"/>
        <v>202604</v>
      </c>
      <c r="AG1" s="145">
        <f t="shared" si="0"/>
        <v>202605</v>
      </c>
      <c r="AH1" s="145">
        <f t="shared" si="0"/>
        <v>202606</v>
      </c>
      <c r="AI1" s="145">
        <f t="shared" si="0"/>
        <v>202607</v>
      </c>
      <c r="AJ1" s="145">
        <f t="shared" si="0"/>
        <v>202608</v>
      </c>
      <c r="AK1" s="145">
        <f t="shared" si="0"/>
        <v>202609</v>
      </c>
      <c r="AL1" s="145">
        <f t="shared" si="0"/>
        <v>202610</v>
      </c>
      <c r="AM1" s="145">
        <f t="shared" si="0"/>
        <v>202611</v>
      </c>
      <c r="AN1" s="145">
        <f t="shared" si="0"/>
        <v>202612</v>
      </c>
      <c r="BK1" s="144"/>
      <c r="BL1" s="144"/>
      <c r="BM1" s="144"/>
    </row>
    <row r="2" spans="1:92" ht="25.5" customHeight="1">
      <c r="A2" s="150"/>
      <c r="B2" s="152"/>
      <c r="C2" s="228" t="s">
        <v>259</v>
      </c>
      <c r="BI2" s="151"/>
      <c r="BJ2" s="150"/>
      <c r="BK2" s="152" t="s">
        <v>260</v>
      </c>
    </row>
    <row r="3" spans="1:92" ht="25.5" customHeight="1">
      <c r="A3" s="144"/>
      <c r="B3" s="153"/>
      <c r="C3" s="230" t="s">
        <v>261</v>
      </c>
      <c r="BI3" s="151"/>
      <c r="BJ3" s="150"/>
      <c r="BL3" s="153"/>
      <c r="BM3" s="153"/>
      <c r="BN3" s="153"/>
      <c r="BO3" s="153"/>
    </row>
    <row r="4" spans="1:92" ht="25.5" customHeight="1">
      <c r="A4" s="403" t="s">
        <v>411</v>
      </c>
      <c r="B4" s="404"/>
      <c r="C4" s="231" t="s">
        <v>23</v>
      </c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I4" s="151"/>
      <c r="BJ4" s="150"/>
      <c r="BK4" s="153"/>
      <c r="BL4" s="153"/>
      <c r="BM4" s="153"/>
      <c r="BN4" s="153"/>
      <c r="BO4" s="153"/>
    </row>
    <row r="5" spans="1:92" ht="25.5" customHeight="1">
      <c r="A5" s="150"/>
      <c r="B5" s="153"/>
      <c r="C5" s="154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1">
        <v>2027</v>
      </c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I5" s="151"/>
      <c r="BJ5" s="150"/>
      <c r="BK5" s="153"/>
      <c r="BL5" s="153"/>
      <c r="BM5" s="153"/>
      <c r="BN5" s="153"/>
      <c r="BO5" s="154"/>
    </row>
    <row r="6" spans="1:92" s="155" customFormat="1" ht="90.75" customHeight="1">
      <c r="A6" s="129" t="s">
        <v>24</v>
      </c>
      <c r="B6" s="129" t="s">
        <v>25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O6" s="310" t="s">
        <v>29</v>
      </c>
      <c r="BP6" s="157" t="s">
        <v>30</v>
      </c>
      <c r="BQ6" s="311" t="s">
        <v>265</v>
      </c>
      <c r="BR6" s="159" t="s">
        <v>32</v>
      </c>
      <c r="BS6" s="312" t="s">
        <v>33</v>
      </c>
      <c r="BT6" s="305" t="s">
        <v>34</v>
      </c>
      <c r="BU6" s="291" t="s">
        <v>28</v>
      </c>
      <c r="BV6" s="313" t="s">
        <v>35</v>
      </c>
      <c r="BW6" s="314" t="s">
        <v>36</v>
      </c>
      <c r="BX6" s="315" t="s">
        <v>37</v>
      </c>
      <c r="BY6" s="158" t="s">
        <v>38</v>
      </c>
      <c r="BZ6" s="306" t="s">
        <v>6</v>
      </c>
      <c r="CA6" s="378" t="s">
        <v>7</v>
      </c>
      <c r="CB6" s="378" t="s">
        <v>8</v>
      </c>
      <c r="CC6" s="327" t="s">
        <v>39</v>
      </c>
      <c r="CD6" s="164" t="s">
        <v>40</v>
      </c>
      <c r="CE6" s="165" t="s">
        <v>41</v>
      </c>
      <c r="CF6" s="166" t="s">
        <v>42</v>
      </c>
      <c r="CG6" s="165" t="s">
        <v>41</v>
      </c>
      <c r="CH6" s="167" t="s">
        <v>43</v>
      </c>
      <c r="CI6" s="165" t="s">
        <v>41</v>
      </c>
      <c r="CJ6" s="167" t="s">
        <v>44</v>
      </c>
      <c r="CK6" s="165" t="s">
        <v>41</v>
      </c>
      <c r="CL6" s="348" t="s">
        <v>266</v>
      </c>
      <c r="CM6" s="348" t="s">
        <v>267</v>
      </c>
      <c r="CN6" s="348" t="s">
        <v>268</v>
      </c>
    </row>
    <row r="7" spans="1:92" ht="42" customHeight="1">
      <c r="A7" s="131" t="s">
        <v>412</v>
      </c>
      <c r="B7" s="131" t="s">
        <v>413</v>
      </c>
      <c r="C7" s="132" t="s">
        <v>414</v>
      </c>
      <c r="D7" s="133" t="str">
        <f t="shared" ref="D7:D18" ca="1" si="1">IF(BU7&lt;TODAY(),"Terminé",(IF(BT7&gt;=TODAY(),"A venir","En cours")))</f>
        <v>En cours</v>
      </c>
      <c r="E7" s="245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303">
        <f t="shared" ref="BA7:BA18" si="2">BU7</f>
        <v>46768</v>
      </c>
      <c r="BM7" s="391"/>
      <c r="BO7" s="171" t="s">
        <v>415</v>
      </c>
      <c r="BP7" s="168" t="s">
        <v>412</v>
      </c>
      <c r="BQ7" s="172" t="s">
        <v>80</v>
      </c>
      <c r="BR7" s="172" t="s">
        <v>80</v>
      </c>
      <c r="BS7" s="172" t="s">
        <v>63</v>
      </c>
      <c r="BT7" s="173">
        <v>45308</v>
      </c>
      <c r="BU7" s="173">
        <v>46768</v>
      </c>
      <c r="BV7" s="173">
        <f t="shared" ref="BV7:BV43" si="3">IF(DAY(BT7)&lt;=15,DATE(YEAR(BT7),MONTH(BT7),1),EOMONTH(BT7,0))</f>
        <v>45322</v>
      </c>
      <c r="BW7" s="173">
        <f t="shared" ref="BW7:BW43" si="4">IF(DAY(BU7)&lt;=15,DATE(YEAR(BU7),MONTH(BU7),1),EOMONTH(BU7,0))</f>
        <v>46783</v>
      </c>
      <c r="BX7" s="169" t="s">
        <v>0</v>
      </c>
      <c r="BY7" s="169" t="s">
        <v>416</v>
      </c>
      <c r="BZ7" s="170"/>
      <c r="CA7" s="379" t="s">
        <v>10</v>
      </c>
      <c r="CB7" s="374"/>
      <c r="CC7" s="174"/>
      <c r="CD7" s="175">
        <f>CF7-60</f>
        <v>45038</v>
      </c>
      <c r="CE7" s="175">
        <f t="shared" ref="CE7:CE42" si="5">IF(DAY(CD7)&lt;=15,DATE(YEAR(CD7),MONTH(CD7),1),EOMONTH(CD7,0))</f>
        <v>45046</v>
      </c>
      <c r="CF7" s="175">
        <f t="shared" ref="CF7:CF42" si="6">CH7</f>
        <v>45098</v>
      </c>
      <c r="CG7" s="175">
        <f t="shared" ref="CG7:CG42" si="7">IF(DAY(CF7)&lt;=15,DATE(YEAR(CF7),MONTH(CF7),1),EOMONTH(CF7,0))</f>
        <v>45107</v>
      </c>
      <c r="CH7" s="175">
        <f t="shared" ref="CH7:CH12" si="8">CJ7-210</f>
        <v>45098</v>
      </c>
      <c r="CI7" s="175">
        <f t="shared" ref="CI7:CI42" si="9">IF(DAY(CH7)&lt;=15,DATE(YEAR(CH7),MONTH(CH7),1),EOMONTH(CH7,0))</f>
        <v>45107</v>
      </c>
      <c r="CJ7" s="175">
        <f t="shared" ref="CJ7:CJ42" si="10">BT7</f>
        <v>45308</v>
      </c>
      <c r="CK7" s="175">
        <f t="shared" ref="CK7:CK42" si="11">IF(DAY(CJ7)&lt;=15,DATE(YEAR(CJ7),MONTH(CJ7),1),EOMONTH(CJ7,0))</f>
        <v>45322</v>
      </c>
      <c r="CL7" s="146">
        <f t="shared" ref="CL7:CL47" si="12">BU7-270</f>
        <v>46498</v>
      </c>
      <c r="CM7" s="146">
        <f t="shared" ref="CM7:CM47" si="13">BU7-210</f>
        <v>46558</v>
      </c>
      <c r="CN7" s="146">
        <f t="shared" ref="CN7:CN47" si="14">BU7-60</f>
        <v>46708</v>
      </c>
    </row>
    <row r="8" spans="1:92" ht="42" customHeight="1">
      <c r="A8" s="131" t="s">
        <v>285</v>
      </c>
      <c r="B8" s="131" t="s">
        <v>413</v>
      </c>
      <c r="C8" s="132" t="s">
        <v>414</v>
      </c>
      <c r="D8" s="133" t="str">
        <f t="shared" ca="1" si="1"/>
        <v>A venir</v>
      </c>
      <c r="E8" s="245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303">
        <f t="shared" si="2"/>
        <v>48243</v>
      </c>
      <c r="BM8" s="391"/>
      <c r="BO8" s="168" t="s">
        <v>412</v>
      </c>
      <c r="BP8" s="168" t="s">
        <v>66</v>
      </c>
      <c r="BQ8" s="172" t="s">
        <v>80</v>
      </c>
      <c r="BR8" s="172"/>
      <c r="BS8" s="172"/>
      <c r="BT8" s="173">
        <f>BU7+15</f>
        <v>46783</v>
      </c>
      <c r="BU8" s="173">
        <f>BT8+1460</f>
        <v>48243</v>
      </c>
      <c r="BV8" s="173">
        <f t="shared" ref="BV8" si="15">IF(DAY(BT8)&lt;=15,DATE(YEAR(BT8),MONTH(BT8),1),EOMONTH(BT8,0))</f>
        <v>46783</v>
      </c>
      <c r="BW8" s="173">
        <f t="shared" ref="BW8" si="16">IF(DAY(BU8)&lt;=15,DATE(YEAR(BU8),MONTH(BU8),1),EOMONTH(BU8,0))</f>
        <v>48244</v>
      </c>
      <c r="BX8" s="169"/>
      <c r="BY8" s="169"/>
      <c r="BZ8" s="170"/>
      <c r="CA8" s="379"/>
      <c r="CB8" s="374"/>
      <c r="CC8" s="174"/>
      <c r="CD8" s="175">
        <v>46266</v>
      </c>
      <c r="CE8" s="175">
        <f t="shared" ref="CE8" si="17">IF(DAY(CD8)&lt;=15,DATE(YEAR(CD8),MONTH(CD8),1),EOMONTH(CD8,0))</f>
        <v>46266</v>
      </c>
      <c r="CF8" s="175">
        <f t="shared" ref="CF8" si="18">CH8</f>
        <v>46573</v>
      </c>
      <c r="CG8" s="175">
        <f t="shared" ref="CG8" si="19">IF(DAY(CF8)&lt;=15,DATE(YEAR(CF8),MONTH(CF8),1),EOMONTH(CF8,0))</f>
        <v>46569</v>
      </c>
      <c r="CH8" s="175">
        <f t="shared" ref="CH8" si="20">CJ8-210</f>
        <v>46573</v>
      </c>
      <c r="CI8" s="175">
        <f t="shared" ref="CI8" si="21">IF(DAY(CH8)&lt;=15,DATE(YEAR(CH8),MONTH(CH8),1),EOMONTH(CH8,0))</f>
        <v>46569</v>
      </c>
      <c r="CJ8" s="175">
        <f t="shared" ref="CJ8" si="22">BT8</f>
        <v>46783</v>
      </c>
      <c r="CK8" s="175">
        <f t="shared" ref="CK8" si="23">IF(DAY(CJ8)&lt;=15,DATE(YEAR(CJ8),MONTH(CJ8),1),EOMONTH(CJ8,0))</f>
        <v>46783</v>
      </c>
      <c r="CL8" s="146"/>
      <c r="CM8" s="146"/>
      <c r="CN8" s="146"/>
    </row>
    <row r="9" spans="1:92" ht="42" customHeight="1">
      <c r="A9" s="131" t="s">
        <v>417</v>
      </c>
      <c r="B9" s="131" t="s">
        <v>413</v>
      </c>
      <c r="C9" s="132" t="s">
        <v>418</v>
      </c>
      <c r="D9" s="133" t="str">
        <f t="shared" ca="1" si="1"/>
        <v>En cours</v>
      </c>
      <c r="E9" s="245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303">
        <f t="shared" si="2"/>
        <v>46084</v>
      </c>
      <c r="BM9" s="391"/>
      <c r="BO9" s="171" t="s">
        <v>417</v>
      </c>
      <c r="BP9" s="168" t="s">
        <v>417</v>
      </c>
      <c r="BQ9" s="172" t="s">
        <v>80</v>
      </c>
      <c r="BR9" s="172" t="s">
        <v>80</v>
      </c>
      <c r="BS9" s="172" t="s">
        <v>63</v>
      </c>
      <c r="BT9" s="173">
        <v>43894</v>
      </c>
      <c r="BU9" s="173">
        <v>46084</v>
      </c>
      <c r="BV9" s="173">
        <f t="shared" si="3"/>
        <v>43891</v>
      </c>
      <c r="BW9" s="173">
        <f t="shared" si="4"/>
        <v>46082</v>
      </c>
      <c r="BX9" s="169" t="s">
        <v>0</v>
      </c>
      <c r="BY9" s="169" t="s">
        <v>419</v>
      </c>
      <c r="BZ9" s="170"/>
      <c r="CA9" s="379" t="s">
        <v>15</v>
      </c>
      <c r="CB9" s="374"/>
      <c r="CC9" s="174"/>
      <c r="CD9" s="175">
        <f>CF9-60</f>
        <v>43624</v>
      </c>
      <c r="CE9" s="175">
        <f t="shared" si="5"/>
        <v>43617</v>
      </c>
      <c r="CF9" s="175">
        <f t="shared" si="6"/>
        <v>43684</v>
      </c>
      <c r="CG9" s="175">
        <f t="shared" si="7"/>
        <v>43678</v>
      </c>
      <c r="CH9" s="175">
        <f t="shared" si="8"/>
        <v>43684</v>
      </c>
      <c r="CI9" s="175">
        <f t="shared" si="9"/>
        <v>43678</v>
      </c>
      <c r="CJ9" s="175">
        <f t="shared" si="10"/>
        <v>43894</v>
      </c>
      <c r="CK9" s="175">
        <f t="shared" si="11"/>
        <v>43891</v>
      </c>
      <c r="CL9" s="146">
        <f t="shared" si="12"/>
        <v>45814</v>
      </c>
      <c r="CM9" s="146">
        <f t="shared" si="13"/>
        <v>45874</v>
      </c>
      <c r="CN9" s="146">
        <f t="shared" si="14"/>
        <v>46024</v>
      </c>
    </row>
    <row r="10" spans="1:92" ht="42" customHeight="1">
      <c r="A10" s="131" t="s">
        <v>65</v>
      </c>
      <c r="B10" s="131" t="s">
        <v>413</v>
      </c>
      <c r="C10" s="132" t="s">
        <v>420</v>
      </c>
      <c r="D10" s="133" t="str">
        <f t="shared" ca="1" si="1"/>
        <v>A venir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2"/>
        <v>47559</v>
      </c>
      <c r="BM10" s="391"/>
      <c r="BO10" s="171" t="s">
        <v>417</v>
      </c>
      <c r="BP10" s="168" t="s">
        <v>421</v>
      </c>
      <c r="BQ10" s="172" t="s">
        <v>80</v>
      </c>
      <c r="BR10" s="172" t="s">
        <v>80</v>
      </c>
      <c r="BS10" s="172" t="s">
        <v>63</v>
      </c>
      <c r="BT10" s="173">
        <f>BU9+15</f>
        <v>46099</v>
      </c>
      <c r="BU10" s="173">
        <f>BT10+1460</f>
        <v>47559</v>
      </c>
      <c r="BV10" s="173">
        <f t="shared" si="3"/>
        <v>46112</v>
      </c>
      <c r="BW10" s="173">
        <f t="shared" si="4"/>
        <v>47573</v>
      </c>
      <c r="BX10" s="169" t="s">
        <v>0</v>
      </c>
      <c r="BY10" s="169"/>
      <c r="BZ10" s="170"/>
      <c r="CA10" s="379" t="s">
        <v>15</v>
      </c>
      <c r="CB10" s="374" t="s">
        <v>11</v>
      </c>
      <c r="CC10" s="174"/>
      <c r="CD10" s="175">
        <f>CF10-120</f>
        <v>45769</v>
      </c>
      <c r="CE10" s="175">
        <f t="shared" si="5"/>
        <v>45777</v>
      </c>
      <c r="CF10" s="175">
        <f t="shared" si="6"/>
        <v>45889</v>
      </c>
      <c r="CG10" s="175">
        <f t="shared" si="7"/>
        <v>45900</v>
      </c>
      <c r="CH10" s="175">
        <f t="shared" si="8"/>
        <v>45889</v>
      </c>
      <c r="CI10" s="175">
        <f t="shared" si="9"/>
        <v>45900</v>
      </c>
      <c r="CJ10" s="175">
        <f t="shared" si="10"/>
        <v>46099</v>
      </c>
      <c r="CK10" s="175">
        <f t="shared" si="11"/>
        <v>46112</v>
      </c>
      <c r="CL10" s="146">
        <f t="shared" si="12"/>
        <v>47289</v>
      </c>
      <c r="CM10" s="146">
        <f t="shared" si="13"/>
        <v>47349</v>
      </c>
      <c r="CN10" s="146">
        <f t="shared" si="14"/>
        <v>47499</v>
      </c>
    </row>
    <row r="11" spans="1:92" ht="42" customHeight="1">
      <c r="A11" s="131" t="s">
        <v>422</v>
      </c>
      <c r="B11" s="131" t="s">
        <v>413</v>
      </c>
      <c r="C11" s="132" t="s">
        <v>423</v>
      </c>
      <c r="D11" s="133" t="str">
        <f t="shared" ca="1" si="1"/>
        <v>En cours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 t="shared" si="2"/>
        <v>46794</v>
      </c>
      <c r="BM11" s="391"/>
      <c r="BO11" s="171" t="s">
        <v>424</v>
      </c>
      <c r="BP11" s="176" t="s">
        <v>422</v>
      </c>
      <c r="BQ11" s="172" t="s">
        <v>80</v>
      </c>
      <c r="BR11" s="172" t="s">
        <v>80</v>
      </c>
      <c r="BS11" s="172" t="s">
        <v>63</v>
      </c>
      <c r="BT11" s="173">
        <v>45334</v>
      </c>
      <c r="BU11" s="173">
        <v>46794</v>
      </c>
      <c r="BV11" s="173">
        <f t="shared" si="3"/>
        <v>45323</v>
      </c>
      <c r="BW11" s="173">
        <f t="shared" si="4"/>
        <v>46784</v>
      </c>
      <c r="BX11" s="169" t="s">
        <v>0</v>
      </c>
      <c r="BY11" s="169" t="s">
        <v>425</v>
      </c>
      <c r="BZ11" s="170"/>
      <c r="CA11" s="379" t="s">
        <v>10</v>
      </c>
      <c r="CB11" s="374"/>
      <c r="CC11" s="174"/>
      <c r="CD11" s="175">
        <f>CF11-60</f>
        <v>45064</v>
      </c>
      <c r="CE11" s="175">
        <f t="shared" si="5"/>
        <v>45077</v>
      </c>
      <c r="CF11" s="175">
        <f t="shared" si="6"/>
        <v>45124</v>
      </c>
      <c r="CG11" s="175">
        <f t="shared" si="7"/>
        <v>45138</v>
      </c>
      <c r="CH11" s="175">
        <f t="shared" si="8"/>
        <v>45124</v>
      </c>
      <c r="CI11" s="175">
        <f t="shared" si="9"/>
        <v>45138</v>
      </c>
      <c r="CJ11" s="175">
        <f t="shared" si="10"/>
        <v>45334</v>
      </c>
      <c r="CK11" s="175">
        <f t="shared" si="11"/>
        <v>45323</v>
      </c>
      <c r="CL11" s="146">
        <f t="shared" si="12"/>
        <v>46524</v>
      </c>
      <c r="CM11" s="146">
        <f t="shared" si="13"/>
        <v>46584</v>
      </c>
      <c r="CN11" s="146">
        <f t="shared" si="14"/>
        <v>46734</v>
      </c>
    </row>
    <row r="12" spans="1:92" ht="42" customHeight="1">
      <c r="A12" s="131" t="s">
        <v>426</v>
      </c>
      <c r="B12" s="131" t="s">
        <v>413</v>
      </c>
      <c r="C12" s="132" t="s">
        <v>427</v>
      </c>
      <c r="D12" s="133" t="str">
        <f t="shared" ca="1" si="1"/>
        <v>En cours</v>
      </c>
      <c r="E12" s="245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303">
        <f t="shared" si="2"/>
        <v>47391</v>
      </c>
      <c r="BM12" s="391"/>
      <c r="BO12" s="171" t="s">
        <v>428</v>
      </c>
      <c r="BP12" s="168" t="s">
        <v>426</v>
      </c>
      <c r="BQ12" s="172" t="s">
        <v>80</v>
      </c>
      <c r="BR12" s="172" t="s">
        <v>80</v>
      </c>
      <c r="BS12" s="172" t="s">
        <v>63</v>
      </c>
      <c r="BT12" s="173">
        <v>45931</v>
      </c>
      <c r="BU12" s="173">
        <f>BT12+1460</f>
        <v>47391</v>
      </c>
      <c r="BV12" s="173">
        <f t="shared" si="3"/>
        <v>45931</v>
      </c>
      <c r="BW12" s="173">
        <f t="shared" si="4"/>
        <v>47391</v>
      </c>
      <c r="BX12" s="169" t="s">
        <v>0</v>
      </c>
      <c r="BY12" s="169" t="s">
        <v>429</v>
      </c>
      <c r="BZ12" s="170"/>
      <c r="CA12" s="379" t="s">
        <v>15</v>
      </c>
      <c r="CB12" s="374" t="s">
        <v>11</v>
      </c>
      <c r="CC12" s="174"/>
      <c r="CD12" s="175">
        <f>CF12-120</f>
        <v>45601</v>
      </c>
      <c r="CE12" s="175">
        <f t="shared" si="5"/>
        <v>45597</v>
      </c>
      <c r="CF12" s="175">
        <f t="shared" si="6"/>
        <v>45721</v>
      </c>
      <c r="CG12" s="175">
        <f t="shared" si="7"/>
        <v>45717</v>
      </c>
      <c r="CH12" s="175">
        <f t="shared" si="8"/>
        <v>45721</v>
      </c>
      <c r="CI12" s="175">
        <f t="shared" si="9"/>
        <v>45717</v>
      </c>
      <c r="CJ12" s="175">
        <f t="shared" si="10"/>
        <v>45931</v>
      </c>
      <c r="CK12" s="175">
        <f t="shared" si="11"/>
        <v>45931</v>
      </c>
      <c r="CL12" s="146">
        <f t="shared" si="12"/>
        <v>47121</v>
      </c>
      <c r="CM12" s="146">
        <f t="shared" si="13"/>
        <v>47181</v>
      </c>
      <c r="CN12" s="146">
        <f t="shared" si="14"/>
        <v>47331</v>
      </c>
    </row>
    <row r="13" spans="1:92" ht="42" customHeight="1">
      <c r="A13" s="131" t="s">
        <v>430</v>
      </c>
      <c r="B13" s="131" t="s">
        <v>431</v>
      </c>
      <c r="C13" s="132" t="s">
        <v>432</v>
      </c>
      <c r="D13" s="133" t="str">
        <f ca="1">IF(BU13&lt;TODAY(),"Terminé",(IF(BT13&gt;=TODAY(),"A venir","En cours")))</f>
        <v>En cours</v>
      </c>
      <c r="E13" s="245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303">
        <f>BU13</f>
        <v>46054</v>
      </c>
      <c r="BM13" s="391"/>
      <c r="BO13" s="171" t="s">
        <v>433</v>
      </c>
      <c r="BP13" s="168" t="s">
        <v>430</v>
      </c>
      <c r="BQ13" s="172" t="s">
        <v>80</v>
      </c>
      <c r="BR13" s="172" t="s">
        <v>80</v>
      </c>
      <c r="BS13" s="172"/>
      <c r="BT13" s="173">
        <v>45292</v>
      </c>
      <c r="BU13" s="173">
        <v>46054</v>
      </c>
      <c r="BV13" s="173">
        <f>IF(DAY(BT13)&lt;=15,DATE(YEAR(BT13),MONTH(BT13),1),EOMONTH(BT13,0))</f>
        <v>45292</v>
      </c>
      <c r="BW13" s="173">
        <f>IF(DAY(BU13)&lt;=15,DATE(YEAR(BU13),MONTH(BU13),1),EOMONTH(BU13,0))</f>
        <v>46054</v>
      </c>
      <c r="BX13" s="169" t="s">
        <v>0</v>
      </c>
      <c r="BY13" s="169" t="s">
        <v>432</v>
      </c>
      <c r="BZ13" s="170"/>
      <c r="CA13" s="379"/>
      <c r="CB13" s="374"/>
      <c r="CC13" s="174"/>
      <c r="CD13" s="175">
        <f>CF13-60</f>
        <v>45022</v>
      </c>
      <c r="CE13" s="175">
        <f>IF(DAY(CD13)&lt;=15,DATE(YEAR(CD13),MONTH(CD13),1),EOMONTH(CD13,0))</f>
        <v>45017</v>
      </c>
      <c r="CF13" s="175">
        <f>CH13</f>
        <v>45082</v>
      </c>
      <c r="CG13" s="175">
        <f>IF(DAY(CF13)&lt;=15,DATE(YEAR(CF13),MONTH(CF13),1),EOMONTH(CF13,0))</f>
        <v>45078</v>
      </c>
      <c r="CH13" s="175">
        <f>CJ13-210</f>
        <v>45082</v>
      </c>
      <c r="CI13" s="175">
        <f>IF(DAY(CH13)&lt;=15,DATE(YEAR(CH13),MONTH(CH13),1),EOMONTH(CH13,0))</f>
        <v>45078</v>
      </c>
      <c r="CJ13" s="175">
        <f>BT13</f>
        <v>45292</v>
      </c>
      <c r="CK13" s="175">
        <f>IF(DAY(CJ13)&lt;=15,DATE(YEAR(CJ13),MONTH(CJ13),1),EOMONTH(CJ13,0))</f>
        <v>45292</v>
      </c>
      <c r="CL13" s="146">
        <f>BU13-270</f>
        <v>45784</v>
      </c>
      <c r="CM13" s="146">
        <f>BU13-210</f>
        <v>45844</v>
      </c>
      <c r="CN13" s="146">
        <f>BU13-60</f>
        <v>45994</v>
      </c>
    </row>
    <row r="14" spans="1:92" ht="42" customHeight="1">
      <c r="A14" s="131" t="s">
        <v>434</v>
      </c>
      <c r="B14" s="131" t="s">
        <v>431</v>
      </c>
      <c r="C14" s="132" t="s">
        <v>435</v>
      </c>
      <c r="D14" s="133" t="str">
        <f t="shared" ca="1" si="1"/>
        <v>En cours</v>
      </c>
      <c r="E14" s="245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303">
        <f t="shared" si="2"/>
        <v>47391</v>
      </c>
      <c r="BM14" s="391"/>
      <c r="BO14" s="171" t="s">
        <v>426</v>
      </c>
      <c r="BP14" s="168" t="s">
        <v>434</v>
      </c>
      <c r="BQ14" s="172" t="s">
        <v>80</v>
      </c>
      <c r="BR14" s="172" t="s">
        <v>80</v>
      </c>
      <c r="BS14" s="172" t="s">
        <v>63</v>
      </c>
      <c r="BT14" s="173">
        <v>45931</v>
      </c>
      <c r="BU14" s="173">
        <v>47391</v>
      </c>
      <c r="BV14" s="173">
        <f t="shared" si="3"/>
        <v>45931</v>
      </c>
      <c r="BW14" s="173">
        <f t="shared" si="4"/>
        <v>47391</v>
      </c>
      <c r="BX14" s="169"/>
      <c r="BY14" s="169"/>
      <c r="BZ14" s="170"/>
      <c r="CA14" s="379"/>
      <c r="CB14" s="374"/>
      <c r="CC14" s="174"/>
      <c r="CD14" s="175">
        <f>CF14-120</f>
        <v>45601</v>
      </c>
      <c r="CE14" s="175">
        <f t="shared" ref="CE14" si="24">IF(DAY(CD14)&lt;=15,DATE(YEAR(CD14),MONTH(CD14),1),EOMONTH(CD14,0))</f>
        <v>45597</v>
      </c>
      <c r="CF14" s="175">
        <f t="shared" ref="CF14" si="25">CH14</f>
        <v>45721</v>
      </c>
      <c r="CG14" s="175">
        <f t="shared" ref="CG14" si="26">IF(DAY(CF14)&lt;=15,DATE(YEAR(CF14),MONTH(CF14),1),EOMONTH(CF14,0))</f>
        <v>45717</v>
      </c>
      <c r="CH14" s="175">
        <f t="shared" ref="CH14" si="27">CJ14-210</f>
        <v>45721</v>
      </c>
      <c r="CI14" s="175">
        <f t="shared" ref="CI14" si="28">IF(DAY(CH14)&lt;=15,DATE(YEAR(CH14),MONTH(CH14),1),EOMONTH(CH14,0))</f>
        <v>45717</v>
      </c>
      <c r="CJ14" s="175">
        <f t="shared" ref="CJ14" si="29">BT14</f>
        <v>45931</v>
      </c>
      <c r="CK14" s="175">
        <f t="shared" ref="CK14" si="30">IF(DAY(CJ14)&lt;=15,DATE(YEAR(CJ14),MONTH(CJ14),1),EOMONTH(CJ14,0))</f>
        <v>45931</v>
      </c>
      <c r="CL14" s="146">
        <f t="shared" ref="CL14" si="31">BU14-270</f>
        <v>47121</v>
      </c>
      <c r="CM14" s="146">
        <f t="shared" ref="CM14" si="32">BU14-210</f>
        <v>47181</v>
      </c>
      <c r="CN14" s="146">
        <f t="shared" ref="CN14" si="33">BU14-60</f>
        <v>47331</v>
      </c>
    </row>
    <row r="15" spans="1:92" ht="42" customHeight="1">
      <c r="A15" s="131" t="s">
        <v>436</v>
      </c>
      <c r="B15" s="131" t="s">
        <v>431</v>
      </c>
      <c r="C15" s="132" t="s">
        <v>437</v>
      </c>
      <c r="D15" s="133" t="str">
        <f t="shared" ca="1" si="1"/>
        <v>A venir</v>
      </c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303">
        <f t="shared" si="2"/>
        <v>47449.000243055554</v>
      </c>
      <c r="BM15" s="391"/>
      <c r="BO15" s="168" t="s">
        <v>436</v>
      </c>
      <c r="BP15" s="168" t="s">
        <v>436</v>
      </c>
      <c r="BQ15" s="172" t="s">
        <v>80</v>
      </c>
      <c r="BR15" s="172"/>
      <c r="BS15" s="172" t="s">
        <v>63</v>
      </c>
      <c r="BT15" s="173">
        <v>45992.000243055554</v>
      </c>
      <c r="BU15" s="173">
        <v>47449.000243055554</v>
      </c>
      <c r="BV15" s="173">
        <f t="shared" ref="BV15" si="34">IF(DAY(BT15)&lt;=15,DATE(YEAR(BT15),MONTH(BT15),1),EOMONTH(BT15,0))</f>
        <v>45992</v>
      </c>
      <c r="BW15" s="173">
        <f t="shared" ref="BW15" si="35">IF(DAY(BU15)&lt;=15,DATE(YEAR(BU15),MONTH(BU15),1),EOMONTH(BU15,0))</f>
        <v>47452</v>
      </c>
      <c r="BX15" s="169"/>
      <c r="BY15" s="169"/>
      <c r="BZ15" s="170"/>
      <c r="CA15" s="379"/>
      <c r="CB15" s="374"/>
      <c r="CC15" s="174"/>
      <c r="CD15" s="175">
        <f t="shared" ref="CD15:CD19" si="36">CF15-120</f>
        <v>45662.000243055554</v>
      </c>
      <c r="CE15" s="175">
        <f t="shared" ref="CE15:CE19" si="37">IF(DAY(CD15)&lt;=15,DATE(YEAR(CD15),MONTH(CD15),1),EOMONTH(CD15,0))</f>
        <v>45658</v>
      </c>
      <c r="CF15" s="175">
        <f t="shared" ref="CF15:CF19" si="38">CH15</f>
        <v>45782.000243055554</v>
      </c>
      <c r="CG15" s="175">
        <f t="shared" ref="CG15:CG19" si="39">IF(DAY(CF15)&lt;=15,DATE(YEAR(CF15),MONTH(CF15),1),EOMONTH(CF15,0))</f>
        <v>45778</v>
      </c>
      <c r="CH15" s="175">
        <f t="shared" ref="CH15:CH19" si="40">CJ15-210</f>
        <v>45782.000243055554</v>
      </c>
      <c r="CI15" s="175">
        <f t="shared" ref="CI15:CI19" si="41">IF(DAY(CH15)&lt;=15,DATE(YEAR(CH15),MONTH(CH15),1),EOMONTH(CH15,0))</f>
        <v>45778</v>
      </c>
      <c r="CJ15" s="175">
        <f t="shared" ref="CJ15:CJ19" si="42">BT15</f>
        <v>45992.000243055554</v>
      </c>
      <c r="CK15" s="175">
        <f t="shared" ref="CK15:CK19" si="43">IF(DAY(CJ15)&lt;=15,DATE(YEAR(CJ15),MONTH(CJ15),1),EOMONTH(CJ15,0))</f>
        <v>45992</v>
      </c>
      <c r="CL15" s="146">
        <f t="shared" ref="CL15:CL19" si="44">BU15-270</f>
        <v>47179.000243055554</v>
      </c>
      <c r="CM15" s="146">
        <f t="shared" ref="CM15:CM19" si="45">BU15-210</f>
        <v>47239.000243055554</v>
      </c>
      <c r="CN15" s="146">
        <f t="shared" ref="CN15:CN19" si="46">BU15-60</f>
        <v>47389.000243055554</v>
      </c>
    </row>
    <row r="16" spans="1:92" ht="42" customHeight="1">
      <c r="A16" s="131" t="s">
        <v>438</v>
      </c>
      <c r="B16" s="131" t="s">
        <v>413</v>
      </c>
      <c r="C16" s="132" t="s">
        <v>439</v>
      </c>
      <c r="D16" s="133" t="str">
        <f t="shared" ca="1" si="1"/>
        <v>En cours</v>
      </c>
      <c r="E16" s="245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303">
        <f t="shared" si="2"/>
        <v>46662</v>
      </c>
      <c r="BM16" s="391"/>
      <c r="BO16" s="171" t="s">
        <v>438</v>
      </c>
      <c r="BP16" s="168" t="s">
        <v>438</v>
      </c>
      <c r="BQ16" s="172" t="s">
        <v>80</v>
      </c>
      <c r="BR16" s="172" t="s">
        <v>80</v>
      </c>
      <c r="BS16" s="172" t="s">
        <v>63</v>
      </c>
      <c r="BT16" s="173">
        <v>45202</v>
      </c>
      <c r="BU16" s="173">
        <v>46662</v>
      </c>
      <c r="BV16" s="173">
        <f t="shared" si="3"/>
        <v>45200</v>
      </c>
      <c r="BW16" s="173">
        <f t="shared" si="4"/>
        <v>46661</v>
      </c>
      <c r="BX16" s="169" t="s">
        <v>0</v>
      </c>
      <c r="BY16" s="169" t="s">
        <v>440</v>
      </c>
      <c r="BZ16" s="170"/>
      <c r="CA16" s="379" t="s">
        <v>10</v>
      </c>
      <c r="CB16" s="374"/>
      <c r="CC16" s="174"/>
      <c r="CD16" s="175">
        <f t="shared" si="36"/>
        <v>44872</v>
      </c>
      <c r="CE16" s="175">
        <f t="shared" si="37"/>
        <v>44866</v>
      </c>
      <c r="CF16" s="175">
        <f t="shared" si="38"/>
        <v>44992</v>
      </c>
      <c r="CG16" s="175">
        <f t="shared" si="39"/>
        <v>44986</v>
      </c>
      <c r="CH16" s="175">
        <f t="shared" si="40"/>
        <v>44992</v>
      </c>
      <c r="CI16" s="175">
        <f t="shared" si="41"/>
        <v>44986</v>
      </c>
      <c r="CJ16" s="175">
        <f t="shared" si="42"/>
        <v>45202</v>
      </c>
      <c r="CK16" s="175">
        <f t="shared" si="43"/>
        <v>45200</v>
      </c>
      <c r="CL16" s="146">
        <f t="shared" si="44"/>
        <v>46392</v>
      </c>
      <c r="CM16" s="146">
        <f t="shared" si="45"/>
        <v>46452</v>
      </c>
      <c r="CN16" s="146">
        <f t="shared" si="46"/>
        <v>46602</v>
      </c>
    </row>
    <row r="17" spans="1:92" ht="42" customHeight="1">
      <c r="A17" s="131" t="s">
        <v>285</v>
      </c>
      <c r="B17" s="131" t="s">
        <v>413</v>
      </c>
      <c r="C17" s="132" t="s">
        <v>439</v>
      </c>
      <c r="D17" s="133" t="str">
        <f t="shared" ca="1" si="1"/>
        <v>A venir</v>
      </c>
      <c r="E17" s="245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303">
        <f t="shared" si="2"/>
        <v>48137</v>
      </c>
      <c r="BM17" s="391"/>
      <c r="BO17" s="168" t="s">
        <v>438</v>
      </c>
      <c r="BP17" s="168" t="s">
        <v>66</v>
      </c>
      <c r="BQ17" s="172" t="s">
        <v>80</v>
      </c>
      <c r="BR17" s="172"/>
      <c r="BS17" s="172"/>
      <c r="BT17" s="173">
        <f>BU16+15</f>
        <v>46677</v>
      </c>
      <c r="BU17" s="173">
        <f>BT17+1460</f>
        <v>48137</v>
      </c>
      <c r="BV17" s="173">
        <f t="shared" ref="BV17" si="47">IF(DAY(BT17)&lt;=15,DATE(YEAR(BT17),MONTH(BT17),1),EOMONTH(BT17,0))</f>
        <v>46691</v>
      </c>
      <c r="BW17" s="173">
        <f t="shared" ref="BW17" si="48">IF(DAY(BU17)&lt;=15,DATE(YEAR(BU17),MONTH(BU17),1),EOMONTH(BU17,0))</f>
        <v>48152</v>
      </c>
      <c r="BX17" s="169"/>
      <c r="BY17" s="169"/>
      <c r="BZ17" s="170"/>
      <c r="CA17" s="379"/>
      <c r="CB17" s="374"/>
      <c r="CC17" s="174"/>
      <c r="CD17" s="175">
        <f t="shared" ref="CD17" si="49">CF17-120</f>
        <v>46347</v>
      </c>
      <c r="CE17" s="175">
        <f t="shared" ref="CE17" si="50">IF(DAY(CD17)&lt;=15,DATE(YEAR(CD17),MONTH(CD17),1),EOMONTH(CD17,0))</f>
        <v>46356</v>
      </c>
      <c r="CF17" s="175">
        <f t="shared" ref="CF17" si="51">CH17</f>
        <v>46467</v>
      </c>
      <c r="CG17" s="175">
        <f t="shared" ref="CG17" si="52">IF(DAY(CF17)&lt;=15,DATE(YEAR(CF17),MONTH(CF17),1),EOMONTH(CF17,0))</f>
        <v>46477</v>
      </c>
      <c r="CH17" s="175">
        <f t="shared" ref="CH17" si="53">CJ17-210</f>
        <v>46467</v>
      </c>
      <c r="CI17" s="175">
        <f t="shared" ref="CI17" si="54">IF(DAY(CH17)&lt;=15,DATE(YEAR(CH17),MONTH(CH17),1),EOMONTH(CH17,0))</f>
        <v>46477</v>
      </c>
      <c r="CJ17" s="175">
        <f t="shared" ref="CJ17" si="55">BT17</f>
        <v>46677</v>
      </c>
      <c r="CK17" s="175">
        <f t="shared" ref="CK17" si="56">IF(DAY(CJ17)&lt;=15,DATE(YEAR(CJ17),MONTH(CJ17),1),EOMONTH(CJ17,0))</f>
        <v>46691</v>
      </c>
      <c r="CL17" s="146">
        <f t="shared" ref="CL17" si="57">BU17-270</f>
        <v>47867</v>
      </c>
      <c r="CM17" s="146">
        <f t="shared" ref="CM17" si="58">BU17-210</f>
        <v>47927</v>
      </c>
      <c r="CN17" s="146">
        <f t="shared" ref="CN17" si="59">BU17-60</f>
        <v>48077</v>
      </c>
    </row>
    <row r="18" spans="1:92" ht="42" customHeight="1">
      <c r="A18" s="131" t="s">
        <v>441</v>
      </c>
      <c r="B18" s="131" t="s">
        <v>442</v>
      </c>
      <c r="C18" s="132" t="s">
        <v>443</v>
      </c>
      <c r="D18" s="133" t="str">
        <f t="shared" ca="1" si="1"/>
        <v>En cours</v>
      </c>
      <c r="E18" s="245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303">
        <f t="shared" si="2"/>
        <v>47164</v>
      </c>
      <c r="BM18" s="391"/>
      <c r="BO18" s="171" t="s">
        <v>444</v>
      </c>
      <c r="BP18" s="168" t="s">
        <v>441</v>
      </c>
      <c r="BQ18" s="172" t="s">
        <v>80</v>
      </c>
      <c r="BR18" s="172" t="s">
        <v>80</v>
      </c>
      <c r="BS18" s="172" t="s">
        <v>50</v>
      </c>
      <c r="BT18" s="173">
        <v>45704</v>
      </c>
      <c r="BU18" s="173">
        <v>47164</v>
      </c>
      <c r="BV18" s="173">
        <f t="shared" si="3"/>
        <v>45716</v>
      </c>
      <c r="BW18" s="173">
        <f t="shared" si="4"/>
        <v>47150</v>
      </c>
      <c r="BX18" s="169" t="s">
        <v>0</v>
      </c>
      <c r="BY18" s="169" t="s">
        <v>445</v>
      </c>
      <c r="BZ18" s="170"/>
      <c r="CA18" s="379" t="s">
        <v>15</v>
      </c>
      <c r="CB18" s="374"/>
      <c r="CC18" s="174"/>
      <c r="CD18" s="175">
        <f t="shared" si="36"/>
        <v>45374</v>
      </c>
      <c r="CE18" s="175">
        <f t="shared" si="37"/>
        <v>45382</v>
      </c>
      <c r="CF18" s="175">
        <f t="shared" si="38"/>
        <v>45494</v>
      </c>
      <c r="CG18" s="175">
        <f t="shared" si="39"/>
        <v>45504</v>
      </c>
      <c r="CH18" s="175">
        <f t="shared" si="40"/>
        <v>45494</v>
      </c>
      <c r="CI18" s="175">
        <f t="shared" si="41"/>
        <v>45504</v>
      </c>
      <c r="CJ18" s="175">
        <f t="shared" si="42"/>
        <v>45704</v>
      </c>
      <c r="CK18" s="175">
        <f t="shared" si="43"/>
        <v>45716</v>
      </c>
      <c r="CL18" s="146">
        <f t="shared" si="44"/>
        <v>46894</v>
      </c>
      <c r="CM18" s="146">
        <f t="shared" si="45"/>
        <v>46954</v>
      </c>
      <c r="CN18" s="146">
        <f t="shared" si="46"/>
        <v>47104</v>
      </c>
    </row>
    <row r="19" spans="1:92" ht="42" customHeight="1">
      <c r="A19" s="131" t="s">
        <v>446</v>
      </c>
      <c r="B19" s="131" t="s">
        <v>442</v>
      </c>
      <c r="C19" s="132" t="s">
        <v>447</v>
      </c>
      <c r="D19" s="133" t="s">
        <v>285</v>
      </c>
      <c r="E19" s="245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367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303">
        <v>47150</v>
      </c>
      <c r="BM19" s="391"/>
      <c r="BO19" s="171" t="s">
        <v>441</v>
      </c>
      <c r="BP19" s="168" t="s">
        <v>446</v>
      </c>
      <c r="BQ19" s="172" t="s">
        <v>80</v>
      </c>
      <c r="BR19" s="172" t="s">
        <v>80</v>
      </c>
      <c r="BS19" s="172" t="s">
        <v>50</v>
      </c>
      <c r="BT19" s="173">
        <v>45796</v>
      </c>
      <c r="BU19" s="173">
        <v>47256</v>
      </c>
      <c r="BV19" s="173">
        <f t="shared" ref="BV19" si="60">IF(DAY(BT19)&lt;=15,DATE(YEAR(BT19),MONTH(BT19),1),EOMONTH(BT19,0))</f>
        <v>45808</v>
      </c>
      <c r="BW19" s="173">
        <f t="shared" ref="BW19" si="61">IF(DAY(BU19)&lt;=15,DATE(YEAR(BU19),MONTH(BU19),1),EOMONTH(BU19,0))</f>
        <v>47269</v>
      </c>
      <c r="BX19" s="169" t="s">
        <v>0</v>
      </c>
      <c r="BY19" s="371" t="s">
        <v>447</v>
      </c>
      <c r="BZ19" s="170"/>
      <c r="CA19" s="379"/>
      <c r="CB19" s="374"/>
      <c r="CC19" s="174"/>
      <c r="CD19" s="175">
        <f t="shared" si="36"/>
        <v>45466</v>
      </c>
      <c r="CE19" s="175">
        <f t="shared" si="37"/>
        <v>45473</v>
      </c>
      <c r="CF19" s="175">
        <f t="shared" si="38"/>
        <v>45586</v>
      </c>
      <c r="CG19" s="175">
        <f t="shared" si="39"/>
        <v>45596</v>
      </c>
      <c r="CH19" s="175">
        <f t="shared" si="40"/>
        <v>45586</v>
      </c>
      <c r="CI19" s="175">
        <f t="shared" si="41"/>
        <v>45596</v>
      </c>
      <c r="CJ19" s="175">
        <f t="shared" si="42"/>
        <v>45796</v>
      </c>
      <c r="CK19" s="175">
        <f t="shared" si="43"/>
        <v>45808</v>
      </c>
      <c r="CL19" s="146">
        <f t="shared" si="44"/>
        <v>46986</v>
      </c>
      <c r="CM19" s="146">
        <f t="shared" si="45"/>
        <v>47046</v>
      </c>
      <c r="CN19" s="146">
        <f t="shared" si="46"/>
        <v>47196</v>
      </c>
    </row>
    <row r="20" spans="1:92" ht="42" customHeight="1">
      <c r="A20" s="131" t="s">
        <v>448</v>
      </c>
      <c r="B20" s="131" t="s">
        <v>442</v>
      </c>
      <c r="C20" s="132" t="s">
        <v>449</v>
      </c>
      <c r="D20" s="133" t="str">
        <f t="shared" ref="D20:D39" ca="1" si="62">IF(BU20&lt;TODAY(),"Terminé",(IF(BT20&gt;=TODAY(),"A venir","En cours")))</f>
        <v>En cours</v>
      </c>
      <c r="E20" s="245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303">
        <f t="shared" ref="BA20:BA52" si="63">BU20</f>
        <v>45999</v>
      </c>
      <c r="BM20" s="391"/>
      <c r="BO20" s="171" t="s">
        <v>448</v>
      </c>
      <c r="BP20" s="168" t="s">
        <v>448</v>
      </c>
      <c r="BQ20" s="172" t="s">
        <v>80</v>
      </c>
      <c r="BR20" s="172" t="s">
        <v>80</v>
      </c>
      <c r="BS20" s="172" t="s">
        <v>50</v>
      </c>
      <c r="BT20" s="173">
        <v>44550</v>
      </c>
      <c r="BU20" s="173">
        <v>45999</v>
      </c>
      <c r="BV20" s="173">
        <f t="shared" si="3"/>
        <v>44561</v>
      </c>
      <c r="BW20" s="173">
        <f t="shared" si="4"/>
        <v>45992</v>
      </c>
      <c r="BX20" s="169" t="s">
        <v>0</v>
      </c>
      <c r="BY20" s="169" t="s">
        <v>450</v>
      </c>
      <c r="BZ20" s="170"/>
      <c r="CA20" s="379" t="s">
        <v>10</v>
      </c>
      <c r="CB20" s="374"/>
      <c r="CC20" s="174"/>
      <c r="CD20" s="175">
        <f>CF20-90</f>
        <v>44280</v>
      </c>
      <c r="CE20" s="175">
        <f t="shared" si="5"/>
        <v>44286</v>
      </c>
      <c r="CF20" s="175">
        <f t="shared" si="6"/>
        <v>44370</v>
      </c>
      <c r="CG20" s="175">
        <f t="shared" si="7"/>
        <v>44377</v>
      </c>
      <c r="CH20" s="175">
        <f>CJ20-180</f>
        <v>44370</v>
      </c>
      <c r="CI20" s="175">
        <f t="shared" si="9"/>
        <v>44377</v>
      </c>
      <c r="CJ20" s="175">
        <f t="shared" si="10"/>
        <v>44550</v>
      </c>
      <c r="CK20" s="175">
        <f t="shared" si="11"/>
        <v>44561</v>
      </c>
      <c r="CL20" s="146">
        <f t="shared" si="12"/>
        <v>45729</v>
      </c>
      <c r="CM20" s="146">
        <f t="shared" si="13"/>
        <v>45789</v>
      </c>
      <c r="CN20" s="146">
        <f t="shared" si="14"/>
        <v>45939</v>
      </c>
    </row>
    <row r="21" spans="1:92" ht="42" customHeight="1">
      <c r="A21" s="131" t="s">
        <v>451</v>
      </c>
      <c r="B21" s="131" t="s">
        <v>442</v>
      </c>
      <c r="C21" s="132" t="s">
        <v>449</v>
      </c>
      <c r="D21" s="133" t="str">
        <f t="shared" ca="1" si="62"/>
        <v>A venir</v>
      </c>
      <c r="E21" s="245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303">
        <f t="shared" si="63"/>
        <v>47483</v>
      </c>
      <c r="BM21" s="391"/>
      <c r="BO21" s="171" t="s">
        <v>448</v>
      </c>
      <c r="BP21" s="168" t="s">
        <v>451</v>
      </c>
      <c r="BQ21" s="180" t="s">
        <v>80</v>
      </c>
      <c r="BR21" s="172" t="s">
        <v>80</v>
      </c>
      <c r="BS21" s="172" t="s">
        <v>50</v>
      </c>
      <c r="BT21" s="173">
        <v>46023</v>
      </c>
      <c r="BU21" s="173">
        <f>BT21+1460</f>
        <v>47483</v>
      </c>
      <c r="BV21" s="173">
        <f t="shared" si="3"/>
        <v>46023</v>
      </c>
      <c r="BW21" s="173">
        <f t="shared" si="4"/>
        <v>47483</v>
      </c>
      <c r="BX21" s="169" t="s">
        <v>0</v>
      </c>
      <c r="BY21" s="169" t="s">
        <v>450</v>
      </c>
      <c r="BZ21" s="170"/>
      <c r="CA21" s="379" t="s">
        <v>10</v>
      </c>
      <c r="CB21" s="374"/>
      <c r="CC21" s="174"/>
      <c r="CD21" s="175">
        <f>CF21-120</f>
        <v>45723</v>
      </c>
      <c r="CE21" s="175">
        <f t="shared" si="5"/>
        <v>45717</v>
      </c>
      <c r="CF21" s="175">
        <f t="shared" si="6"/>
        <v>45843</v>
      </c>
      <c r="CG21" s="175">
        <f t="shared" si="7"/>
        <v>45839</v>
      </c>
      <c r="CH21" s="175">
        <f>CJ21-180</f>
        <v>45843</v>
      </c>
      <c r="CI21" s="175">
        <f t="shared" si="9"/>
        <v>45839</v>
      </c>
      <c r="CJ21" s="175">
        <f t="shared" si="10"/>
        <v>46023</v>
      </c>
      <c r="CK21" s="175">
        <f t="shared" si="11"/>
        <v>46023</v>
      </c>
      <c r="CL21" s="146">
        <f t="shared" si="12"/>
        <v>47213</v>
      </c>
      <c r="CM21" s="146">
        <f t="shared" si="13"/>
        <v>47273</v>
      </c>
      <c r="CN21" s="146">
        <f t="shared" si="14"/>
        <v>47423</v>
      </c>
    </row>
    <row r="22" spans="1:92" ht="42" customHeight="1">
      <c r="A22" s="131" t="s">
        <v>452</v>
      </c>
      <c r="B22" s="131" t="s">
        <v>442</v>
      </c>
      <c r="C22" s="131" t="s">
        <v>453</v>
      </c>
      <c r="D22" s="133" t="str">
        <f t="shared" ca="1" si="62"/>
        <v>En cours</v>
      </c>
      <c r="E22" s="245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303">
        <f t="shared" si="63"/>
        <v>46934</v>
      </c>
      <c r="BM22" s="391"/>
      <c r="BO22" s="168" t="s">
        <v>452</v>
      </c>
      <c r="BP22" s="168" t="s">
        <v>452</v>
      </c>
      <c r="BQ22" s="172" t="s">
        <v>80</v>
      </c>
      <c r="BR22" s="172" t="s">
        <v>80</v>
      </c>
      <c r="BS22" s="172" t="s">
        <v>63</v>
      </c>
      <c r="BT22" s="173">
        <v>45474</v>
      </c>
      <c r="BU22" s="173">
        <v>46934</v>
      </c>
      <c r="BV22" s="173">
        <f>IF(DAY(BT22)&lt;=15,DATE(YEAR(BT22),MONTH(BT22),1),EOMONTH(BT22,0))</f>
        <v>45474</v>
      </c>
      <c r="BW22" s="173">
        <f>IF(DAY(BU22)&lt;=15,DATE(YEAR(BU22),MONTH(BU22),1),EOMONTH(BU22,0))</f>
        <v>46934</v>
      </c>
      <c r="BX22" s="169"/>
      <c r="BY22" s="169"/>
      <c r="BZ22" s="170"/>
      <c r="CA22" s="379"/>
      <c r="CB22" s="374"/>
      <c r="CC22" s="174"/>
      <c r="CD22" s="175">
        <f>CF22-60</f>
        <v>45204</v>
      </c>
      <c r="CE22" s="175">
        <f>IF(DAY(CD22)&lt;=15,DATE(YEAR(CD22),MONTH(CD22),1),EOMONTH(CD22,0))</f>
        <v>45200</v>
      </c>
      <c r="CF22" s="175">
        <f>CH22</f>
        <v>45264</v>
      </c>
      <c r="CG22" s="175">
        <f>IF(DAY(CF22)&lt;=15,DATE(YEAR(CF22),MONTH(CF22),1),EOMONTH(CF22,0))</f>
        <v>45261</v>
      </c>
      <c r="CH22" s="175">
        <f>CJ22-210</f>
        <v>45264</v>
      </c>
      <c r="CI22" s="175">
        <f>IF(DAY(CH22)&lt;=15,DATE(YEAR(CH22),MONTH(CH22),1),EOMONTH(CH22,0))</f>
        <v>45261</v>
      </c>
      <c r="CJ22" s="175">
        <f>BT22</f>
        <v>45474</v>
      </c>
      <c r="CK22" s="175">
        <f>IF(DAY(CJ22)&lt;=15,DATE(YEAR(CJ22),MONTH(CJ22),1),EOMONTH(CJ22,0))</f>
        <v>45474</v>
      </c>
      <c r="CL22" s="146">
        <f>BU22-270</f>
        <v>46664</v>
      </c>
      <c r="CM22" s="146">
        <f>BU22-210</f>
        <v>46724</v>
      </c>
      <c r="CN22" s="146">
        <f>BU22-60</f>
        <v>46874</v>
      </c>
    </row>
    <row r="23" spans="1:92" ht="42" customHeight="1">
      <c r="A23" s="131" t="s">
        <v>454</v>
      </c>
      <c r="B23" s="131" t="s">
        <v>2</v>
      </c>
      <c r="C23" s="132" t="s">
        <v>455</v>
      </c>
      <c r="D23" s="133" t="str">
        <f t="shared" ca="1" si="62"/>
        <v>En cours</v>
      </c>
      <c r="E23" s="245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303">
        <f t="shared" si="63"/>
        <v>46424</v>
      </c>
      <c r="BM23" s="391"/>
      <c r="BO23" s="171" t="s">
        <v>456</v>
      </c>
      <c r="BP23" s="168" t="s">
        <v>454</v>
      </c>
      <c r="BQ23" s="172" t="s">
        <v>80</v>
      </c>
      <c r="BR23" s="172" t="s">
        <v>80</v>
      </c>
      <c r="BS23" s="172" t="s">
        <v>63</v>
      </c>
      <c r="BT23" s="173">
        <v>44855</v>
      </c>
      <c r="BU23" s="173">
        <v>46424</v>
      </c>
      <c r="BV23" s="173">
        <f t="shared" si="3"/>
        <v>44865</v>
      </c>
      <c r="BW23" s="173">
        <f t="shared" si="4"/>
        <v>46419</v>
      </c>
      <c r="BX23" s="169" t="s">
        <v>2</v>
      </c>
      <c r="BY23" s="169" t="s">
        <v>457</v>
      </c>
      <c r="BZ23" s="170"/>
      <c r="CA23" s="379" t="s">
        <v>13</v>
      </c>
      <c r="CB23" s="374"/>
      <c r="CC23" s="174"/>
      <c r="CD23" s="175">
        <f>CF23-60</f>
        <v>44585</v>
      </c>
      <c r="CE23" s="175">
        <f t="shared" si="5"/>
        <v>44592</v>
      </c>
      <c r="CF23" s="175">
        <f t="shared" si="6"/>
        <v>44645</v>
      </c>
      <c r="CG23" s="175">
        <f t="shared" si="7"/>
        <v>44651</v>
      </c>
      <c r="CH23" s="175">
        <f t="shared" ref="CH23:CH42" si="64">CJ23-210</f>
        <v>44645</v>
      </c>
      <c r="CI23" s="175">
        <f t="shared" si="9"/>
        <v>44651</v>
      </c>
      <c r="CJ23" s="175">
        <f t="shared" si="10"/>
        <v>44855</v>
      </c>
      <c r="CK23" s="175">
        <f t="shared" si="11"/>
        <v>44865</v>
      </c>
      <c r="CL23" s="146">
        <f t="shared" si="12"/>
        <v>46154</v>
      </c>
      <c r="CM23" s="146">
        <f t="shared" si="13"/>
        <v>46214</v>
      </c>
      <c r="CN23" s="146">
        <f t="shared" si="14"/>
        <v>46364</v>
      </c>
    </row>
    <row r="24" spans="1:92" ht="42" customHeight="1">
      <c r="A24" s="131" t="s">
        <v>65</v>
      </c>
      <c r="B24" s="131" t="s">
        <v>2</v>
      </c>
      <c r="C24" s="132" t="s">
        <v>455</v>
      </c>
      <c r="D24" s="133" t="str">
        <f t="shared" ca="1" si="62"/>
        <v>A venir</v>
      </c>
      <c r="E24" s="245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6"/>
      <c r="Q24" s="246"/>
      <c r="R24" s="246"/>
      <c r="S24" s="246"/>
      <c r="T24" s="246"/>
      <c r="U24" s="246"/>
      <c r="V24" s="246"/>
      <c r="W24" s="246"/>
      <c r="X24" s="246"/>
      <c r="Y24" s="246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6"/>
      <c r="AM24" s="246"/>
      <c r="AN24" s="246"/>
      <c r="AO24" s="246"/>
      <c r="AP24" s="246"/>
      <c r="AQ24" s="246"/>
      <c r="AR24" s="246"/>
      <c r="AS24" s="246"/>
      <c r="AT24" s="246"/>
      <c r="AU24" s="246"/>
      <c r="AV24" s="246"/>
      <c r="AW24" s="246"/>
      <c r="AX24" s="246"/>
      <c r="AY24" s="246"/>
      <c r="AZ24" s="246"/>
      <c r="BA24" s="303">
        <f t="shared" si="63"/>
        <v>47899</v>
      </c>
      <c r="BM24" s="391"/>
      <c r="BO24" s="171" t="s">
        <v>456</v>
      </c>
      <c r="BP24" s="168" t="s">
        <v>66</v>
      </c>
      <c r="BQ24" s="172" t="s">
        <v>80</v>
      </c>
      <c r="BR24" s="172" t="s">
        <v>80</v>
      </c>
      <c r="BS24" s="172" t="s">
        <v>63</v>
      </c>
      <c r="BT24" s="173">
        <f>BU23+15</f>
        <v>46439</v>
      </c>
      <c r="BU24" s="173">
        <f>BT24+1460</f>
        <v>47899</v>
      </c>
      <c r="BV24" s="173">
        <f t="shared" si="3"/>
        <v>46446</v>
      </c>
      <c r="BW24" s="173">
        <f t="shared" si="4"/>
        <v>47907</v>
      </c>
      <c r="BX24" s="169" t="s">
        <v>2</v>
      </c>
      <c r="BY24" s="169" t="s">
        <v>457</v>
      </c>
      <c r="BZ24" s="170"/>
      <c r="CA24" s="379" t="s">
        <v>13</v>
      </c>
      <c r="CB24" s="374"/>
      <c r="CC24" s="174"/>
      <c r="CD24" s="175">
        <f>CF24-120</f>
        <v>46109</v>
      </c>
      <c r="CE24" s="175">
        <f t="shared" si="5"/>
        <v>46112</v>
      </c>
      <c r="CF24" s="175">
        <f t="shared" si="6"/>
        <v>46229</v>
      </c>
      <c r="CG24" s="175">
        <f t="shared" si="7"/>
        <v>46234</v>
      </c>
      <c r="CH24" s="175">
        <f t="shared" si="64"/>
        <v>46229</v>
      </c>
      <c r="CI24" s="175">
        <f t="shared" si="9"/>
        <v>46234</v>
      </c>
      <c r="CJ24" s="175">
        <f t="shared" si="10"/>
        <v>46439</v>
      </c>
      <c r="CK24" s="175">
        <f t="shared" si="11"/>
        <v>46446</v>
      </c>
      <c r="CL24" s="146">
        <f t="shared" si="12"/>
        <v>47629</v>
      </c>
      <c r="CM24" s="146">
        <f t="shared" si="13"/>
        <v>47689</v>
      </c>
      <c r="CN24" s="146">
        <f t="shared" si="14"/>
        <v>47839</v>
      </c>
    </row>
    <row r="25" spans="1:92" ht="42" customHeight="1">
      <c r="A25" s="131" t="s">
        <v>458</v>
      </c>
      <c r="B25" s="131" t="s">
        <v>2</v>
      </c>
      <c r="C25" s="132" t="s">
        <v>459</v>
      </c>
      <c r="D25" s="133" t="str">
        <f t="shared" ca="1" si="62"/>
        <v>En cours</v>
      </c>
      <c r="E25" s="245"/>
      <c r="F25" s="246"/>
      <c r="G25" s="246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303">
        <f t="shared" si="63"/>
        <v>46852</v>
      </c>
      <c r="BM25" s="391"/>
      <c r="BO25" s="171" t="s">
        <v>460</v>
      </c>
      <c r="BP25" s="168" t="s">
        <v>458</v>
      </c>
      <c r="BQ25" s="172" t="s">
        <v>80</v>
      </c>
      <c r="BR25" s="172" t="s">
        <v>80</v>
      </c>
      <c r="BS25" s="172" t="s">
        <v>63</v>
      </c>
      <c r="BT25" s="173">
        <v>45392</v>
      </c>
      <c r="BU25" s="173">
        <f>BT25+1460</f>
        <v>46852</v>
      </c>
      <c r="BV25" s="173">
        <f>IF(DAY(BT25)&lt;=15,DATE(YEAR(BT25),MONTH(BT25),1),EOMONTH(BT25,0))</f>
        <v>45383</v>
      </c>
      <c r="BW25" s="173">
        <f t="shared" si="4"/>
        <v>46844</v>
      </c>
      <c r="BX25" s="169" t="s">
        <v>2</v>
      </c>
      <c r="BY25" s="169" t="s">
        <v>461</v>
      </c>
      <c r="BZ25" s="170"/>
      <c r="CA25" s="379" t="s">
        <v>13</v>
      </c>
      <c r="CB25" s="374"/>
      <c r="CC25" s="174"/>
      <c r="CD25" s="175">
        <f t="shared" ref="CD25:CD30" si="65">CF25-60</f>
        <v>45122</v>
      </c>
      <c r="CE25" s="175">
        <f t="shared" si="5"/>
        <v>45108</v>
      </c>
      <c r="CF25" s="175">
        <f t="shared" si="6"/>
        <v>45182</v>
      </c>
      <c r="CG25" s="175">
        <f t="shared" si="7"/>
        <v>45170</v>
      </c>
      <c r="CH25" s="175">
        <f t="shared" si="64"/>
        <v>45182</v>
      </c>
      <c r="CI25" s="175">
        <f t="shared" si="9"/>
        <v>45170</v>
      </c>
      <c r="CJ25" s="175">
        <f t="shared" si="10"/>
        <v>45392</v>
      </c>
      <c r="CK25" s="175">
        <f t="shared" si="11"/>
        <v>45383</v>
      </c>
      <c r="CL25" s="146">
        <f t="shared" si="12"/>
        <v>46582</v>
      </c>
      <c r="CM25" s="146">
        <f t="shared" si="13"/>
        <v>46642</v>
      </c>
      <c r="CN25" s="146">
        <f t="shared" si="14"/>
        <v>46792</v>
      </c>
    </row>
    <row r="26" spans="1:92" ht="42" customHeight="1">
      <c r="A26" s="131" t="s">
        <v>462</v>
      </c>
      <c r="B26" s="131" t="s">
        <v>2</v>
      </c>
      <c r="C26" s="131" t="s">
        <v>463</v>
      </c>
      <c r="D26" s="133" t="str">
        <f t="shared" ca="1" si="62"/>
        <v>En cours</v>
      </c>
      <c r="E26" s="245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303">
        <f t="shared" si="63"/>
        <v>46938</v>
      </c>
      <c r="BM26" s="391"/>
      <c r="BO26" s="168" t="s">
        <v>462</v>
      </c>
      <c r="BP26" s="168" t="s">
        <v>462</v>
      </c>
      <c r="BQ26" s="172" t="s">
        <v>80</v>
      </c>
      <c r="BR26" s="172" t="s">
        <v>80</v>
      </c>
      <c r="BS26" s="172" t="s">
        <v>63</v>
      </c>
      <c r="BT26" s="173">
        <v>45478</v>
      </c>
      <c r="BU26" s="173">
        <v>46938</v>
      </c>
      <c r="BV26" s="173">
        <f>IF(DAY(BT26)&lt;=15,DATE(YEAR(BT26),MONTH(BT26),1),EOMONTH(BT26,0))</f>
        <v>45474</v>
      </c>
      <c r="BW26" s="173">
        <f>IF(DAY(BU26)&lt;=15,DATE(YEAR(BU26),MONTH(BU26),1),EOMONTH(BU26,0))</f>
        <v>46935</v>
      </c>
      <c r="BX26" s="169"/>
      <c r="BY26" s="169"/>
      <c r="BZ26" s="170"/>
      <c r="CA26" s="379"/>
      <c r="CB26" s="374"/>
      <c r="CC26" s="174"/>
      <c r="CD26" s="175">
        <f t="shared" si="65"/>
        <v>45208</v>
      </c>
      <c r="CE26" s="175">
        <f>IF(DAY(CD26)&lt;=15,DATE(YEAR(CD26),MONTH(CD26),1),EOMONTH(CD26,0))</f>
        <v>45200</v>
      </c>
      <c r="CF26" s="175">
        <f>CH26</f>
        <v>45268</v>
      </c>
      <c r="CG26" s="175">
        <f>IF(DAY(CF26)&lt;=15,DATE(YEAR(CF26),MONTH(CF26),1),EOMONTH(CF26,0))</f>
        <v>45261</v>
      </c>
      <c r="CH26" s="175">
        <f>CJ26-210</f>
        <v>45268</v>
      </c>
      <c r="CI26" s="175">
        <f>IF(DAY(CH26)&lt;=15,DATE(YEAR(CH26),MONTH(CH26),1),EOMONTH(CH26,0))</f>
        <v>45261</v>
      </c>
      <c r="CJ26" s="175">
        <f>BT26</f>
        <v>45478</v>
      </c>
      <c r="CK26" s="175">
        <f>IF(DAY(CJ26)&lt;=15,DATE(YEAR(CJ26),MONTH(CJ26),1),EOMONTH(CJ26,0))</f>
        <v>45474</v>
      </c>
      <c r="CL26" s="146">
        <f>BU26-270</f>
        <v>46668</v>
      </c>
      <c r="CM26" s="146">
        <f>BU26-210</f>
        <v>46728</v>
      </c>
      <c r="CN26" s="146">
        <f>BU26-60</f>
        <v>46878</v>
      </c>
    </row>
    <row r="27" spans="1:92" ht="42" customHeight="1">
      <c r="A27" s="131" t="s">
        <v>464</v>
      </c>
      <c r="B27" s="131" t="s">
        <v>431</v>
      </c>
      <c r="C27" s="132" t="s">
        <v>465</v>
      </c>
      <c r="D27" s="133" t="str">
        <f t="shared" ca="1" si="62"/>
        <v>En cours</v>
      </c>
      <c r="E27" s="245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303">
        <f t="shared" si="63"/>
        <v>46724</v>
      </c>
      <c r="BM27" s="391"/>
      <c r="BO27" s="171" t="s">
        <v>466</v>
      </c>
      <c r="BP27" s="168" t="s">
        <v>464</v>
      </c>
      <c r="BQ27" s="172" t="s">
        <v>80</v>
      </c>
      <c r="BR27" s="172" t="s">
        <v>80</v>
      </c>
      <c r="BS27" s="172" t="s">
        <v>63</v>
      </c>
      <c r="BT27" s="173">
        <v>45264</v>
      </c>
      <c r="BU27" s="173">
        <v>46724</v>
      </c>
      <c r="BV27" s="173">
        <f t="shared" si="3"/>
        <v>45261</v>
      </c>
      <c r="BW27" s="173">
        <f t="shared" si="4"/>
        <v>46722</v>
      </c>
      <c r="BX27" s="169" t="s">
        <v>0</v>
      </c>
      <c r="BY27" s="169" t="s">
        <v>467</v>
      </c>
      <c r="BZ27" s="170"/>
      <c r="CA27" s="379" t="s">
        <v>10</v>
      </c>
      <c r="CB27" s="374"/>
      <c r="CC27" s="174"/>
      <c r="CD27" s="175">
        <f t="shared" si="65"/>
        <v>44994</v>
      </c>
      <c r="CE27" s="175">
        <f t="shared" si="5"/>
        <v>44986</v>
      </c>
      <c r="CF27" s="175">
        <f t="shared" si="6"/>
        <v>45054</v>
      </c>
      <c r="CG27" s="175">
        <f t="shared" si="7"/>
        <v>45047</v>
      </c>
      <c r="CH27" s="175">
        <f t="shared" si="64"/>
        <v>45054</v>
      </c>
      <c r="CI27" s="175">
        <f t="shared" si="9"/>
        <v>45047</v>
      </c>
      <c r="CJ27" s="175">
        <f t="shared" si="10"/>
        <v>45264</v>
      </c>
      <c r="CK27" s="175">
        <f t="shared" si="11"/>
        <v>45261</v>
      </c>
      <c r="CL27" s="146">
        <f t="shared" si="12"/>
        <v>46454</v>
      </c>
      <c r="CM27" s="146">
        <f t="shared" si="13"/>
        <v>46514</v>
      </c>
      <c r="CN27" s="146">
        <f t="shared" si="14"/>
        <v>46664</v>
      </c>
    </row>
    <row r="28" spans="1:92" ht="42" customHeight="1">
      <c r="A28" s="131" t="s">
        <v>285</v>
      </c>
      <c r="B28" s="131" t="s">
        <v>431</v>
      </c>
      <c r="C28" s="132" t="s">
        <v>465</v>
      </c>
      <c r="D28" s="133" t="str">
        <f t="shared" ca="1" si="62"/>
        <v>A venir</v>
      </c>
      <c r="E28" s="245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6"/>
      <c r="AZ28" s="246"/>
      <c r="BA28" s="303">
        <f t="shared" si="63"/>
        <v>48199</v>
      </c>
      <c r="BM28" s="391"/>
      <c r="BO28" s="168" t="s">
        <v>464</v>
      </c>
      <c r="BP28" s="168" t="s">
        <v>66</v>
      </c>
      <c r="BQ28" s="172" t="s">
        <v>80</v>
      </c>
      <c r="BR28" s="172"/>
      <c r="BS28" s="172"/>
      <c r="BT28" s="173">
        <f>BU27+15</f>
        <v>46739</v>
      </c>
      <c r="BU28" s="173">
        <f>BT28+1460</f>
        <v>48199</v>
      </c>
      <c r="BV28" s="173">
        <f t="shared" ref="BV28" si="66">IF(DAY(BT28)&lt;=15,DATE(YEAR(BT28),MONTH(BT28),1),EOMONTH(BT28,0))</f>
        <v>46752</v>
      </c>
      <c r="BW28" s="173">
        <f t="shared" ref="BW28" si="67">IF(DAY(BU28)&lt;=15,DATE(YEAR(BU28),MONTH(BU28),1),EOMONTH(BU28,0))</f>
        <v>48213</v>
      </c>
      <c r="BX28" s="169"/>
      <c r="BY28" s="169"/>
      <c r="BZ28" s="170"/>
      <c r="CA28" s="379"/>
      <c r="CB28" s="374"/>
      <c r="CC28" s="174"/>
      <c r="CD28" s="175">
        <v>46357</v>
      </c>
      <c r="CE28" s="175">
        <f t="shared" ref="CE28" si="68">IF(DAY(CD28)&lt;=15,DATE(YEAR(CD28),MONTH(CD28),1),EOMONTH(CD28,0))</f>
        <v>46357</v>
      </c>
      <c r="CF28" s="175">
        <f t="shared" ref="CF28" si="69">CH28</f>
        <v>46529</v>
      </c>
      <c r="CG28" s="175">
        <f t="shared" ref="CG28" si="70">IF(DAY(CF28)&lt;=15,DATE(YEAR(CF28),MONTH(CF28),1),EOMONTH(CF28,0))</f>
        <v>46538</v>
      </c>
      <c r="CH28" s="175">
        <f t="shared" ref="CH28" si="71">CJ28-210</f>
        <v>46529</v>
      </c>
      <c r="CI28" s="175">
        <f t="shared" ref="CI28" si="72">IF(DAY(CH28)&lt;=15,DATE(YEAR(CH28),MONTH(CH28),1),EOMONTH(CH28,0))</f>
        <v>46538</v>
      </c>
      <c r="CJ28" s="175">
        <f t="shared" ref="CJ28" si="73">BT28</f>
        <v>46739</v>
      </c>
      <c r="CK28" s="175">
        <f t="shared" ref="CK28" si="74">IF(DAY(CJ28)&lt;=15,DATE(YEAR(CJ28),MONTH(CJ28),1),EOMONTH(CJ28,0))</f>
        <v>46752</v>
      </c>
      <c r="CL28" s="146"/>
      <c r="CM28" s="146"/>
      <c r="CN28" s="146"/>
    </row>
    <row r="29" spans="1:92" ht="42" customHeight="1">
      <c r="A29" s="131" t="s">
        <v>468</v>
      </c>
      <c r="B29" s="131" t="s">
        <v>431</v>
      </c>
      <c r="C29" s="132" t="s">
        <v>469</v>
      </c>
      <c r="D29" s="133" t="str">
        <f t="shared" ca="1" si="62"/>
        <v>En cours</v>
      </c>
      <c r="E29" s="245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303">
        <f t="shared" si="63"/>
        <v>46047</v>
      </c>
      <c r="BM29" s="391"/>
      <c r="BO29" s="171" t="s">
        <v>468</v>
      </c>
      <c r="BP29" s="168" t="s">
        <v>468</v>
      </c>
      <c r="BQ29" s="172" t="s">
        <v>80</v>
      </c>
      <c r="BR29" s="172" t="s">
        <v>80</v>
      </c>
      <c r="BS29" s="172" t="s">
        <v>63</v>
      </c>
      <c r="BT29" s="173">
        <v>44587</v>
      </c>
      <c r="BU29" s="173">
        <v>46047</v>
      </c>
      <c r="BV29" s="173">
        <f t="shared" si="3"/>
        <v>44592</v>
      </c>
      <c r="BW29" s="173">
        <f t="shared" si="4"/>
        <v>46053</v>
      </c>
      <c r="BX29" s="169" t="s">
        <v>0</v>
      </c>
      <c r="BY29" s="169" t="s">
        <v>470</v>
      </c>
      <c r="BZ29" s="170"/>
      <c r="CA29" s="379" t="s">
        <v>10</v>
      </c>
      <c r="CB29" s="374"/>
      <c r="CC29" s="174"/>
      <c r="CD29" s="175">
        <f t="shared" si="65"/>
        <v>44317</v>
      </c>
      <c r="CE29" s="175">
        <f t="shared" si="5"/>
        <v>44317</v>
      </c>
      <c r="CF29" s="175">
        <f t="shared" si="6"/>
        <v>44377</v>
      </c>
      <c r="CG29" s="175">
        <f t="shared" si="7"/>
        <v>44377</v>
      </c>
      <c r="CH29" s="175">
        <f t="shared" si="64"/>
        <v>44377</v>
      </c>
      <c r="CI29" s="175">
        <f t="shared" si="9"/>
        <v>44377</v>
      </c>
      <c r="CJ29" s="175">
        <f t="shared" si="10"/>
        <v>44587</v>
      </c>
      <c r="CK29" s="175">
        <f t="shared" si="11"/>
        <v>44592</v>
      </c>
      <c r="CL29" s="146">
        <f t="shared" si="12"/>
        <v>45777</v>
      </c>
      <c r="CM29" s="146">
        <f t="shared" si="13"/>
        <v>45837</v>
      </c>
      <c r="CN29" s="146">
        <f t="shared" si="14"/>
        <v>45987</v>
      </c>
    </row>
    <row r="30" spans="1:92" ht="42" customHeight="1">
      <c r="A30" s="131" t="s">
        <v>471</v>
      </c>
      <c r="B30" s="131" t="s">
        <v>431</v>
      </c>
      <c r="C30" s="132" t="s">
        <v>469</v>
      </c>
      <c r="D30" s="133" t="str">
        <f t="shared" ca="1" si="62"/>
        <v>En cours</v>
      </c>
      <c r="E30" s="245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246"/>
      <c r="AP30" s="246"/>
      <c r="AQ30" s="246"/>
      <c r="AR30" s="246"/>
      <c r="AS30" s="246"/>
      <c r="AT30" s="246"/>
      <c r="AU30" s="246"/>
      <c r="AV30" s="246"/>
      <c r="AW30" s="246"/>
      <c r="AX30" s="246"/>
      <c r="AY30" s="246"/>
      <c r="AZ30" s="246"/>
      <c r="BA30" s="303">
        <f t="shared" si="63"/>
        <v>46047</v>
      </c>
      <c r="BM30" s="391"/>
      <c r="BO30" s="177" t="s">
        <v>468</v>
      </c>
      <c r="BP30" s="168" t="s">
        <v>471</v>
      </c>
      <c r="BQ30" s="172" t="s">
        <v>80</v>
      </c>
      <c r="BR30" s="172" t="s">
        <v>80</v>
      </c>
      <c r="BS30" s="172"/>
      <c r="BT30" s="173">
        <v>44678</v>
      </c>
      <c r="BU30" s="173">
        <v>46047</v>
      </c>
      <c r="BV30" s="173">
        <f t="shared" si="3"/>
        <v>44681</v>
      </c>
      <c r="BW30" s="173">
        <f t="shared" si="4"/>
        <v>46053</v>
      </c>
      <c r="BX30" s="169" t="s">
        <v>0</v>
      </c>
      <c r="BY30" s="169" t="s">
        <v>470</v>
      </c>
      <c r="BZ30" s="170"/>
      <c r="CA30" s="379"/>
      <c r="CB30" s="374"/>
      <c r="CC30" s="174"/>
      <c r="CD30" s="175">
        <f t="shared" si="65"/>
        <v>44408</v>
      </c>
      <c r="CE30" s="175">
        <f t="shared" si="5"/>
        <v>44408</v>
      </c>
      <c r="CF30" s="175">
        <f t="shared" si="6"/>
        <v>44468</v>
      </c>
      <c r="CG30" s="175">
        <f t="shared" si="7"/>
        <v>44469</v>
      </c>
      <c r="CH30" s="175">
        <f t="shared" si="64"/>
        <v>44468</v>
      </c>
      <c r="CI30" s="175">
        <f t="shared" si="9"/>
        <v>44469</v>
      </c>
      <c r="CJ30" s="175">
        <f t="shared" si="10"/>
        <v>44678</v>
      </c>
      <c r="CK30" s="175">
        <f t="shared" si="11"/>
        <v>44681</v>
      </c>
      <c r="CL30" s="146">
        <f t="shared" si="12"/>
        <v>45777</v>
      </c>
      <c r="CM30" s="146">
        <f t="shared" si="13"/>
        <v>45837</v>
      </c>
      <c r="CN30" s="146">
        <f t="shared" si="14"/>
        <v>45987</v>
      </c>
    </row>
    <row r="31" spans="1:92" ht="42" customHeight="1">
      <c r="A31" s="131" t="s">
        <v>65</v>
      </c>
      <c r="B31" s="131" t="s">
        <v>431</v>
      </c>
      <c r="C31" s="132" t="s">
        <v>469</v>
      </c>
      <c r="D31" s="133" t="str">
        <f t="shared" ca="1" si="62"/>
        <v>A venir</v>
      </c>
      <c r="E31" s="245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368"/>
      <c r="AD31" s="368"/>
      <c r="AE31" s="368"/>
      <c r="AF31" s="368"/>
      <c r="AG31" s="246"/>
      <c r="AH31" s="246"/>
      <c r="AI31" s="246"/>
      <c r="AJ31" s="246"/>
      <c r="AK31" s="246"/>
      <c r="AL31" s="246"/>
      <c r="AM31" s="246"/>
      <c r="AN31" s="246"/>
      <c r="AO31" s="246"/>
      <c r="AP31" s="246"/>
      <c r="AQ31" s="246"/>
      <c r="AR31" s="246"/>
      <c r="AS31" s="246"/>
      <c r="AT31" s="246"/>
      <c r="AU31" s="246"/>
      <c r="AV31" s="246"/>
      <c r="AW31" s="246"/>
      <c r="AX31" s="246"/>
      <c r="AY31" s="246"/>
      <c r="AZ31" s="246"/>
      <c r="BA31" s="303">
        <f t="shared" si="63"/>
        <v>47508</v>
      </c>
      <c r="BM31" s="391"/>
      <c r="BO31" s="171" t="s">
        <v>468</v>
      </c>
      <c r="BP31" s="168" t="s">
        <v>472</v>
      </c>
      <c r="BQ31" s="172" t="s">
        <v>80</v>
      </c>
      <c r="BR31" s="172" t="s">
        <v>80</v>
      </c>
      <c r="BS31" s="172" t="s">
        <v>63</v>
      </c>
      <c r="BT31" s="173">
        <f>BU30+1</f>
        <v>46048</v>
      </c>
      <c r="BU31" s="173">
        <f>BT31+1460</f>
        <v>47508</v>
      </c>
      <c r="BV31" s="173">
        <f t="shared" si="3"/>
        <v>46053</v>
      </c>
      <c r="BW31" s="173">
        <f t="shared" si="4"/>
        <v>47514</v>
      </c>
      <c r="BX31" s="169" t="s">
        <v>0</v>
      </c>
      <c r="BY31" s="169" t="s">
        <v>470</v>
      </c>
      <c r="BZ31" s="170"/>
      <c r="CA31" s="379" t="s">
        <v>10</v>
      </c>
      <c r="CB31" s="374"/>
      <c r="CC31" s="174"/>
      <c r="CD31" s="175">
        <f>CF31-120</f>
        <v>45718</v>
      </c>
      <c r="CE31" s="175">
        <f t="shared" si="5"/>
        <v>45717</v>
      </c>
      <c r="CF31" s="175">
        <f t="shared" si="6"/>
        <v>45838</v>
      </c>
      <c r="CG31" s="175">
        <f t="shared" si="7"/>
        <v>45838</v>
      </c>
      <c r="CH31" s="175">
        <f t="shared" si="64"/>
        <v>45838</v>
      </c>
      <c r="CI31" s="175">
        <f t="shared" si="9"/>
        <v>45838</v>
      </c>
      <c r="CJ31" s="175">
        <f t="shared" si="10"/>
        <v>46048</v>
      </c>
      <c r="CK31" s="175">
        <f t="shared" si="11"/>
        <v>46053</v>
      </c>
      <c r="CL31" s="146">
        <f t="shared" si="12"/>
        <v>47238</v>
      </c>
      <c r="CM31" s="146">
        <f t="shared" si="13"/>
        <v>47298</v>
      </c>
      <c r="CN31" s="146">
        <f t="shared" si="14"/>
        <v>47448</v>
      </c>
    </row>
    <row r="32" spans="1:92" ht="42" customHeight="1">
      <c r="A32" s="131" t="s">
        <v>473</v>
      </c>
      <c r="B32" s="131" t="s">
        <v>431</v>
      </c>
      <c r="C32" s="132" t="s">
        <v>474</v>
      </c>
      <c r="D32" s="133" t="str">
        <f t="shared" ca="1" si="62"/>
        <v>En cours</v>
      </c>
      <c r="E32" s="245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  <c r="AB32" s="246"/>
      <c r="AC32" s="246"/>
      <c r="AD32" s="246"/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246"/>
      <c r="AP32" s="246"/>
      <c r="AQ32" s="246"/>
      <c r="AR32" s="246"/>
      <c r="AS32" s="246"/>
      <c r="AT32" s="246"/>
      <c r="AU32" s="246"/>
      <c r="AV32" s="246"/>
      <c r="AW32" s="246"/>
      <c r="AX32" s="246"/>
      <c r="AY32" s="246"/>
      <c r="AZ32" s="246"/>
      <c r="BA32" s="303">
        <f t="shared" si="63"/>
        <v>46387</v>
      </c>
      <c r="BM32" s="391"/>
      <c r="BO32" s="171" t="s">
        <v>473</v>
      </c>
      <c r="BP32" s="168" t="s">
        <v>473</v>
      </c>
      <c r="BQ32" s="172" t="s">
        <v>80</v>
      </c>
      <c r="BR32" s="172" t="s">
        <v>80</v>
      </c>
      <c r="BS32" s="172" t="s">
        <v>63</v>
      </c>
      <c r="BT32" s="173">
        <v>44927</v>
      </c>
      <c r="BU32" s="173">
        <v>46387</v>
      </c>
      <c r="BV32" s="173">
        <f t="shared" si="3"/>
        <v>44927</v>
      </c>
      <c r="BW32" s="173">
        <f t="shared" si="4"/>
        <v>46387</v>
      </c>
      <c r="BX32" s="169" t="s">
        <v>0</v>
      </c>
      <c r="BY32" s="174" t="s">
        <v>475</v>
      </c>
      <c r="BZ32" s="170"/>
      <c r="CA32" s="379" t="s">
        <v>10</v>
      </c>
      <c r="CB32" s="374"/>
      <c r="CC32" s="174"/>
      <c r="CD32" s="175">
        <f t="shared" ref="CD32:CD42" si="75">CF32-60</f>
        <v>44657</v>
      </c>
      <c r="CE32" s="175">
        <f t="shared" si="5"/>
        <v>44652</v>
      </c>
      <c r="CF32" s="175">
        <f t="shared" si="6"/>
        <v>44717</v>
      </c>
      <c r="CG32" s="175">
        <f t="shared" si="7"/>
        <v>44713</v>
      </c>
      <c r="CH32" s="175">
        <f t="shared" si="64"/>
        <v>44717</v>
      </c>
      <c r="CI32" s="175">
        <f t="shared" si="9"/>
        <v>44713</v>
      </c>
      <c r="CJ32" s="175">
        <f t="shared" si="10"/>
        <v>44927</v>
      </c>
      <c r="CK32" s="175">
        <f t="shared" si="11"/>
        <v>44927</v>
      </c>
      <c r="CL32" s="146">
        <f t="shared" si="12"/>
        <v>46117</v>
      </c>
      <c r="CM32" s="146">
        <f t="shared" si="13"/>
        <v>46177</v>
      </c>
      <c r="CN32" s="146">
        <f t="shared" si="14"/>
        <v>46327</v>
      </c>
    </row>
    <row r="33" spans="1:92" ht="42" customHeight="1">
      <c r="A33" s="131" t="s">
        <v>476</v>
      </c>
      <c r="B33" s="131" t="s">
        <v>431</v>
      </c>
      <c r="C33" s="132" t="s">
        <v>477</v>
      </c>
      <c r="D33" s="133" t="str">
        <f t="shared" ca="1" si="62"/>
        <v>En cours</v>
      </c>
      <c r="E33" s="245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  <c r="AB33" s="246"/>
      <c r="AC33" s="246"/>
      <c r="AD33" s="246"/>
      <c r="AE33" s="246"/>
      <c r="AF33" s="246"/>
      <c r="AG33" s="246"/>
      <c r="AH33" s="246"/>
      <c r="AI33" s="246"/>
      <c r="AJ33" s="246"/>
      <c r="AK33" s="246"/>
      <c r="AL33" s="246"/>
      <c r="AM33" s="246"/>
      <c r="AN33" s="246"/>
      <c r="AO33" s="246"/>
      <c r="AP33" s="246"/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303">
        <f t="shared" si="63"/>
        <v>46387</v>
      </c>
      <c r="BM33" s="391"/>
      <c r="BO33" s="171" t="s">
        <v>476</v>
      </c>
      <c r="BP33" s="168" t="s">
        <v>476</v>
      </c>
      <c r="BQ33" s="172" t="s">
        <v>80</v>
      </c>
      <c r="BR33" s="172" t="s">
        <v>80</v>
      </c>
      <c r="BS33" s="172" t="s">
        <v>63</v>
      </c>
      <c r="BT33" s="173">
        <v>44927</v>
      </c>
      <c r="BU33" s="173">
        <v>46387</v>
      </c>
      <c r="BV33" s="173">
        <f t="shared" si="3"/>
        <v>44927</v>
      </c>
      <c r="BW33" s="173">
        <f t="shared" si="4"/>
        <v>46387</v>
      </c>
      <c r="BX33" s="169" t="s">
        <v>0</v>
      </c>
      <c r="BY33" s="169" t="s">
        <v>478</v>
      </c>
      <c r="BZ33" s="170"/>
      <c r="CA33" s="379" t="s">
        <v>10</v>
      </c>
      <c r="CB33" s="374"/>
      <c r="CC33" s="174"/>
      <c r="CD33" s="175">
        <f t="shared" si="75"/>
        <v>44657</v>
      </c>
      <c r="CE33" s="175">
        <f t="shared" si="5"/>
        <v>44652</v>
      </c>
      <c r="CF33" s="175">
        <f t="shared" si="6"/>
        <v>44717</v>
      </c>
      <c r="CG33" s="175">
        <f t="shared" si="7"/>
        <v>44713</v>
      </c>
      <c r="CH33" s="175">
        <f t="shared" si="64"/>
        <v>44717</v>
      </c>
      <c r="CI33" s="175">
        <f t="shared" si="9"/>
        <v>44713</v>
      </c>
      <c r="CJ33" s="175">
        <f t="shared" si="10"/>
        <v>44927</v>
      </c>
      <c r="CK33" s="175">
        <f t="shared" si="11"/>
        <v>44927</v>
      </c>
      <c r="CL33" s="146">
        <f t="shared" si="12"/>
        <v>46117</v>
      </c>
      <c r="CM33" s="146">
        <f t="shared" si="13"/>
        <v>46177</v>
      </c>
      <c r="CN33" s="146">
        <f t="shared" si="14"/>
        <v>46327</v>
      </c>
    </row>
    <row r="34" spans="1:92" ht="42" customHeight="1">
      <c r="A34" s="131" t="s">
        <v>479</v>
      </c>
      <c r="B34" s="131" t="s">
        <v>431</v>
      </c>
      <c r="C34" s="132" t="s">
        <v>480</v>
      </c>
      <c r="D34" s="133" t="str">
        <f t="shared" ca="1" si="62"/>
        <v>En cours</v>
      </c>
      <c r="E34" s="245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46"/>
      <c r="AZ34" s="246"/>
      <c r="BA34" s="303">
        <f t="shared" si="63"/>
        <v>46341</v>
      </c>
      <c r="BM34" s="391"/>
      <c r="BO34" s="171" t="s">
        <v>479</v>
      </c>
      <c r="BP34" s="168" t="s">
        <v>479</v>
      </c>
      <c r="BQ34" s="172" t="s">
        <v>80</v>
      </c>
      <c r="BR34" s="172" t="s">
        <v>80</v>
      </c>
      <c r="BS34" s="172" t="s">
        <v>63</v>
      </c>
      <c r="BT34" s="173">
        <v>44881</v>
      </c>
      <c r="BU34" s="173">
        <v>46341</v>
      </c>
      <c r="BV34" s="173">
        <f t="shared" si="3"/>
        <v>44895</v>
      </c>
      <c r="BW34" s="173">
        <f t="shared" si="4"/>
        <v>46327</v>
      </c>
      <c r="BX34" s="169" t="s">
        <v>0</v>
      </c>
      <c r="BY34" s="169" t="s">
        <v>481</v>
      </c>
      <c r="BZ34" s="170"/>
      <c r="CA34" s="379" t="s">
        <v>10</v>
      </c>
      <c r="CB34" s="374"/>
      <c r="CC34" s="174"/>
      <c r="CD34" s="175">
        <f t="shared" si="75"/>
        <v>44611</v>
      </c>
      <c r="CE34" s="175">
        <f t="shared" si="5"/>
        <v>44620</v>
      </c>
      <c r="CF34" s="175">
        <f t="shared" si="6"/>
        <v>44671</v>
      </c>
      <c r="CG34" s="175">
        <f t="shared" si="7"/>
        <v>44681</v>
      </c>
      <c r="CH34" s="175">
        <f t="shared" si="64"/>
        <v>44671</v>
      </c>
      <c r="CI34" s="175">
        <f t="shared" si="9"/>
        <v>44681</v>
      </c>
      <c r="CJ34" s="175">
        <f t="shared" si="10"/>
        <v>44881</v>
      </c>
      <c r="CK34" s="175">
        <f t="shared" si="11"/>
        <v>44895</v>
      </c>
      <c r="CL34" s="146">
        <f t="shared" si="12"/>
        <v>46071</v>
      </c>
      <c r="CM34" s="146">
        <f t="shared" si="13"/>
        <v>46131</v>
      </c>
      <c r="CN34" s="146">
        <f t="shared" si="14"/>
        <v>46281</v>
      </c>
    </row>
    <row r="35" spans="1:92" ht="42" customHeight="1">
      <c r="A35" s="131" t="s">
        <v>285</v>
      </c>
      <c r="B35" s="131" t="s">
        <v>431</v>
      </c>
      <c r="C35" s="132" t="s">
        <v>482</v>
      </c>
      <c r="D35" s="133" t="str">
        <f t="shared" ca="1" si="62"/>
        <v>A venir</v>
      </c>
      <c r="E35" s="245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246"/>
      <c r="W35" s="246"/>
      <c r="X35" s="246"/>
      <c r="Y35" s="246"/>
      <c r="Z35" s="246"/>
      <c r="AA35" s="246"/>
      <c r="AB35" s="246"/>
      <c r="AC35" s="246"/>
      <c r="AD35" s="246"/>
      <c r="AE35" s="246"/>
      <c r="AF35" s="246"/>
      <c r="AG35" s="246"/>
      <c r="AH35" s="246"/>
      <c r="AI35" s="246"/>
      <c r="AJ35" s="246"/>
      <c r="AK35" s="246"/>
      <c r="AL35" s="246"/>
      <c r="AM35" s="246"/>
      <c r="AN35" s="246"/>
      <c r="AO35" s="246"/>
      <c r="AP35" s="246"/>
      <c r="AQ35" s="246"/>
      <c r="AR35" s="246"/>
      <c r="AS35" s="246"/>
      <c r="AT35" s="246"/>
      <c r="AU35" s="246"/>
      <c r="AV35" s="246"/>
      <c r="AW35" s="246"/>
      <c r="AX35" s="246"/>
      <c r="AY35" s="246"/>
      <c r="AZ35" s="246"/>
      <c r="BA35" s="303">
        <f t="shared" si="63"/>
        <v>47802</v>
      </c>
      <c r="BM35" s="391"/>
      <c r="BO35" s="171" t="s">
        <v>483</v>
      </c>
      <c r="BP35" s="168" t="s">
        <v>66</v>
      </c>
      <c r="BQ35" s="172" t="s">
        <v>80</v>
      </c>
      <c r="BR35" s="172" t="s">
        <v>80</v>
      </c>
      <c r="BS35" s="172"/>
      <c r="BT35" s="173">
        <f>BU34+1</f>
        <v>46342</v>
      </c>
      <c r="BU35" s="173">
        <f>BT35+1460</f>
        <v>47802</v>
      </c>
      <c r="BV35" s="173">
        <f t="shared" ref="BV35" si="76">IF(DAY(BT35)&lt;=15,DATE(YEAR(BT35),MONTH(BT35),1),EOMONTH(BT35,0))</f>
        <v>46356</v>
      </c>
      <c r="BW35" s="173">
        <f t="shared" ref="BW35" si="77">IF(DAY(BU35)&lt;=15,DATE(YEAR(BU35),MONTH(BU35),1),EOMONTH(BU35,0))</f>
        <v>47788</v>
      </c>
      <c r="BX35" s="169"/>
      <c r="BY35" s="169"/>
      <c r="BZ35" s="170"/>
      <c r="CA35" s="379"/>
      <c r="CB35" s="374"/>
      <c r="CC35" s="174"/>
      <c r="CD35" s="175">
        <f t="shared" ref="CD35" si="78">CF35-60</f>
        <v>46072</v>
      </c>
      <c r="CE35" s="175">
        <f t="shared" ref="CE35" si="79">IF(DAY(CD35)&lt;=15,DATE(YEAR(CD35),MONTH(CD35),1),EOMONTH(CD35,0))</f>
        <v>46081</v>
      </c>
      <c r="CF35" s="175">
        <f t="shared" ref="CF35" si="80">CH35</f>
        <v>46132</v>
      </c>
      <c r="CG35" s="175">
        <f t="shared" ref="CG35" si="81">IF(DAY(CF35)&lt;=15,DATE(YEAR(CF35),MONTH(CF35),1),EOMONTH(CF35,0))</f>
        <v>46142</v>
      </c>
      <c r="CH35" s="175">
        <f t="shared" ref="CH35" si="82">CJ35-210</f>
        <v>46132</v>
      </c>
      <c r="CI35" s="175">
        <f t="shared" ref="CI35" si="83">IF(DAY(CH35)&lt;=15,DATE(YEAR(CH35),MONTH(CH35),1),EOMONTH(CH35,0))</f>
        <v>46142</v>
      </c>
      <c r="CJ35" s="175">
        <f t="shared" ref="CJ35" si="84">BT35</f>
        <v>46342</v>
      </c>
      <c r="CK35" s="175">
        <f t="shared" ref="CK35" si="85">IF(DAY(CJ35)&lt;=15,DATE(YEAR(CJ35),MONTH(CJ35),1),EOMONTH(CJ35,0))</f>
        <v>46356</v>
      </c>
      <c r="CL35" s="146"/>
      <c r="CM35" s="146"/>
      <c r="CN35" s="146"/>
    </row>
    <row r="36" spans="1:92" ht="42" customHeight="1">
      <c r="A36" s="131" t="s">
        <v>484</v>
      </c>
      <c r="B36" s="131" t="s">
        <v>431</v>
      </c>
      <c r="C36" s="132" t="s">
        <v>485</v>
      </c>
      <c r="D36" s="133" t="str">
        <f t="shared" ca="1" si="62"/>
        <v>En cours</v>
      </c>
      <c r="E36" s="245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246"/>
      <c r="AJ36" s="246"/>
      <c r="AK36" s="246"/>
      <c r="AL36" s="246"/>
      <c r="AM36" s="246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246"/>
      <c r="AY36" s="246"/>
      <c r="AZ36" s="246"/>
      <c r="BA36" s="303">
        <f t="shared" si="63"/>
        <v>46934</v>
      </c>
      <c r="BM36" s="391"/>
      <c r="BO36" s="171" t="s">
        <v>484</v>
      </c>
      <c r="BP36" s="168" t="s">
        <v>484</v>
      </c>
      <c r="BQ36" s="172" t="s">
        <v>80</v>
      </c>
      <c r="BR36" s="172" t="s">
        <v>80</v>
      </c>
      <c r="BS36" s="172" t="s">
        <v>486</v>
      </c>
      <c r="BT36" s="173">
        <v>45474</v>
      </c>
      <c r="BU36" s="173">
        <v>46934</v>
      </c>
      <c r="BV36" s="173">
        <f t="shared" si="3"/>
        <v>45474</v>
      </c>
      <c r="BW36" s="173">
        <f t="shared" si="4"/>
        <v>46934</v>
      </c>
      <c r="BX36" s="169"/>
      <c r="BY36" s="169" t="s">
        <v>487</v>
      </c>
      <c r="BZ36" s="170"/>
      <c r="CA36" s="379"/>
      <c r="CB36" s="374"/>
      <c r="CC36" s="174" t="s">
        <v>11</v>
      </c>
      <c r="CD36" s="175">
        <f t="shared" si="75"/>
        <v>45204</v>
      </c>
      <c r="CE36" s="175">
        <f t="shared" si="5"/>
        <v>45200</v>
      </c>
      <c r="CF36" s="175">
        <f t="shared" si="6"/>
        <v>45264</v>
      </c>
      <c r="CG36" s="175">
        <f t="shared" si="7"/>
        <v>45261</v>
      </c>
      <c r="CH36" s="175">
        <f t="shared" si="64"/>
        <v>45264</v>
      </c>
      <c r="CI36" s="175">
        <f t="shared" si="9"/>
        <v>45261</v>
      </c>
      <c r="CJ36" s="175">
        <f t="shared" si="10"/>
        <v>45474</v>
      </c>
      <c r="CK36" s="175">
        <f t="shared" si="11"/>
        <v>45474</v>
      </c>
      <c r="CL36" s="146">
        <f t="shared" si="12"/>
        <v>46664</v>
      </c>
      <c r="CM36" s="146">
        <f t="shared" si="13"/>
        <v>46724</v>
      </c>
      <c r="CN36" s="146">
        <f t="shared" si="14"/>
        <v>46874</v>
      </c>
    </row>
    <row r="37" spans="1:92" ht="42" customHeight="1">
      <c r="A37" s="131" t="s">
        <v>488</v>
      </c>
      <c r="B37" s="131" t="s">
        <v>431</v>
      </c>
      <c r="C37" s="132" t="s">
        <v>485</v>
      </c>
      <c r="D37" s="133" t="str">
        <f t="shared" ca="1" si="62"/>
        <v>En cours</v>
      </c>
      <c r="E37" s="245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  <c r="AB37" s="246"/>
      <c r="AC37" s="246"/>
      <c r="AD37" s="246"/>
      <c r="AE37" s="246"/>
      <c r="AF37" s="246"/>
      <c r="AG37" s="246"/>
      <c r="AH37" s="246"/>
      <c r="AI37" s="246"/>
      <c r="AJ37" s="246"/>
      <c r="AK37" s="246"/>
      <c r="AL37" s="246"/>
      <c r="AM37" s="246"/>
      <c r="AN37" s="246"/>
      <c r="AO37" s="246"/>
      <c r="AP37" s="246"/>
      <c r="AQ37" s="246"/>
      <c r="AR37" s="246"/>
      <c r="AS37" s="246"/>
      <c r="AT37" s="246"/>
      <c r="AU37" s="246"/>
      <c r="AV37" s="246"/>
      <c r="AW37" s="246"/>
      <c r="AX37" s="246"/>
      <c r="AY37" s="246"/>
      <c r="AZ37" s="246"/>
      <c r="BA37" s="303">
        <f t="shared" si="63"/>
        <v>47043</v>
      </c>
      <c r="BM37" s="391"/>
      <c r="BO37" s="168" t="s">
        <v>484</v>
      </c>
      <c r="BP37" s="168" t="s">
        <v>488</v>
      </c>
      <c r="BQ37" s="172" t="s">
        <v>80</v>
      </c>
      <c r="BR37" s="172"/>
      <c r="BS37" s="172" t="s">
        <v>63</v>
      </c>
      <c r="BT37" s="173">
        <v>45583</v>
      </c>
      <c r="BU37" s="173">
        <v>47043</v>
      </c>
      <c r="BV37" s="173">
        <f t="shared" si="3"/>
        <v>45596</v>
      </c>
      <c r="BW37" s="173">
        <f t="shared" si="4"/>
        <v>47057</v>
      </c>
      <c r="BX37" s="169"/>
      <c r="BY37" s="169"/>
      <c r="BZ37" s="170"/>
      <c r="CA37" s="379"/>
      <c r="CB37" s="374"/>
      <c r="CC37" s="174"/>
      <c r="CD37" s="175">
        <f t="shared" si="75"/>
        <v>45313</v>
      </c>
      <c r="CE37" s="175">
        <f t="shared" si="5"/>
        <v>45322</v>
      </c>
      <c r="CF37" s="175">
        <f t="shared" si="6"/>
        <v>45373</v>
      </c>
      <c r="CG37" s="175">
        <f t="shared" si="7"/>
        <v>45382</v>
      </c>
      <c r="CH37" s="175">
        <f t="shared" si="64"/>
        <v>45373</v>
      </c>
      <c r="CI37" s="175">
        <f t="shared" si="9"/>
        <v>45382</v>
      </c>
      <c r="CJ37" s="175">
        <f t="shared" si="10"/>
        <v>45583</v>
      </c>
      <c r="CK37" s="175">
        <f t="shared" si="11"/>
        <v>45596</v>
      </c>
      <c r="CL37" s="146">
        <f t="shared" si="12"/>
        <v>46773</v>
      </c>
      <c r="CM37" s="146">
        <f t="shared" si="13"/>
        <v>46833</v>
      </c>
      <c r="CN37" s="146">
        <f t="shared" si="14"/>
        <v>46983</v>
      </c>
    </row>
    <row r="38" spans="1:92" ht="42" customHeight="1">
      <c r="A38" s="131" t="s">
        <v>489</v>
      </c>
      <c r="B38" s="131" t="s">
        <v>490</v>
      </c>
      <c r="C38" s="132" t="s">
        <v>491</v>
      </c>
      <c r="D38" s="133" t="str">
        <f t="shared" ca="1" si="62"/>
        <v>En cours</v>
      </c>
      <c r="E38" s="245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  <c r="AC38" s="246"/>
      <c r="AD38" s="246"/>
      <c r="AE38" s="246"/>
      <c r="AF38" s="246"/>
      <c r="AG38" s="246"/>
      <c r="AH38" s="246"/>
      <c r="AI38" s="246"/>
      <c r="AJ38" s="246"/>
      <c r="AK38" s="246"/>
      <c r="AL38" s="246"/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246"/>
      <c r="AY38" s="246"/>
      <c r="AZ38" s="246"/>
      <c r="BA38" s="303">
        <f t="shared" si="63"/>
        <v>46483</v>
      </c>
      <c r="BM38" s="391"/>
      <c r="BO38" s="171" t="s">
        <v>492</v>
      </c>
      <c r="BP38" s="168" t="s">
        <v>489</v>
      </c>
      <c r="BQ38" s="172" t="s">
        <v>80</v>
      </c>
      <c r="BR38" s="172" t="s">
        <v>80</v>
      </c>
      <c r="BS38" s="172" t="s">
        <v>63</v>
      </c>
      <c r="BT38" s="173">
        <v>45023</v>
      </c>
      <c r="BU38" s="173">
        <v>46483</v>
      </c>
      <c r="BV38" s="173">
        <f t="shared" si="3"/>
        <v>45017</v>
      </c>
      <c r="BW38" s="173">
        <f t="shared" si="4"/>
        <v>46478</v>
      </c>
      <c r="BX38" s="169" t="s">
        <v>0</v>
      </c>
      <c r="BY38" s="169" t="s">
        <v>493</v>
      </c>
      <c r="BZ38" s="170"/>
      <c r="CA38" s="379" t="s">
        <v>10</v>
      </c>
      <c r="CB38" s="374"/>
      <c r="CC38" s="174"/>
      <c r="CD38" s="175">
        <f t="shared" si="75"/>
        <v>44753</v>
      </c>
      <c r="CE38" s="175">
        <f t="shared" si="5"/>
        <v>44743</v>
      </c>
      <c r="CF38" s="175">
        <f t="shared" si="6"/>
        <v>44813</v>
      </c>
      <c r="CG38" s="175">
        <f t="shared" si="7"/>
        <v>44805</v>
      </c>
      <c r="CH38" s="175">
        <f t="shared" si="64"/>
        <v>44813</v>
      </c>
      <c r="CI38" s="175">
        <f t="shared" si="9"/>
        <v>44805</v>
      </c>
      <c r="CJ38" s="175">
        <f t="shared" si="10"/>
        <v>45023</v>
      </c>
      <c r="CK38" s="175">
        <f t="shared" si="11"/>
        <v>45017</v>
      </c>
      <c r="CL38" s="146">
        <f t="shared" si="12"/>
        <v>46213</v>
      </c>
      <c r="CM38" s="146">
        <f t="shared" si="13"/>
        <v>46273</v>
      </c>
      <c r="CN38" s="146">
        <f t="shared" si="14"/>
        <v>46423</v>
      </c>
    </row>
    <row r="39" spans="1:92" ht="42" customHeight="1">
      <c r="A39" s="131" t="s">
        <v>285</v>
      </c>
      <c r="B39" s="131" t="s">
        <v>490</v>
      </c>
      <c r="C39" s="132" t="s">
        <v>491</v>
      </c>
      <c r="D39" s="133" t="str">
        <f t="shared" ca="1" si="62"/>
        <v>A venir</v>
      </c>
      <c r="E39" s="245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246"/>
      <c r="AK39" s="246"/>
      <c r="AL39" s="246"/>
      <c r="AM39" s="246"/>
      <c r="AN39" s="246"/>
      <c r="AO39" s="246"/>
      <c r="AP39" s="246"/>
      <c r="AQ39" s="246"/>
      <c r="AR39" s="246"/>
      <c r="AS39" s="246"/>
      <c r="AT39" s="246"/>
      <c r="AU39" s="246"/>
      <c r="AV39" s="246"/>
      <c r="AW39" s="246"/>
      <c r="AX39" s="246"/>
      <c r="AY39" s="246"/>
      <c r="AZ39" s="246"/>
      <c r="BA39" s="303">
        <f t="shared" si="63"/>
        <v>47958</v>
      </c>
      <c r="BM39" s="391"/>
      <c r="BO39" s="168" t="s">
        <v>489</v>
      </c>
      <c r="BP39" s="168" t="s">
        <v>66</v>
      </c>
      <c r="BQ39" s="172" t="s">
        <v>80</v>
      </c>
      <c r="BR39" s="172"/>
      <c r="BS39" s="172"/>
      <c r="BT39" s="173">
        <f>BU38+15</f>
        <v>46498</v>
      </c>
      <c r="BU39" s="173">
        <f>BT39+1460</f>
        <v>47958</v>
      </c>
      <c r="BV39" s="173">
        <f t="shared" ref="BV39" si="86">IF(DAY(BT39)&lt;=15,DATE(YEAR(BT39),MONTH(BT39),1),EOMONTH(BT39,0))</f>
        <v>46507</v>
      </c>
      <c r="BW39" s="173">
        <f t="shared" ref="BW39" si="87">IF(DAY(BU39)&lt;=15,DATE(YEAR(BU39),MONTH(BU39),1),EOMONTH(BU39,0))</f>
        <v>47968</v>
      </c>
      <c r="BX39" s="169"/>
      <c r="BY39" s="250"/>
      <c r="BZ39" s="170"/>
      <c r="CA39" s="379"/>
      <c r="CB39" s="374"/>
      <c r="CC39" s="174"/>
      <c r="CD39" s="175">
        <v>46113</v>
      </c>
      <c r="CE39" s="175">
        <f t="shared" ref="CE39" si="88">IF(DAY(CD39)&lt;=15,DATE(YEAR(CD39),MONTH(CD39),1),EOMONTH(CD39,0))</f>
        <v>46113</v>
      </c>
      <c r="CF39" s="175">
        <f t="shared" ref="CF39" si="89">CH39</f>
        <v>46288</v>
      </c>
      <c r="CG39" s="175">
        <f t="shared" ref="CG39" si="90">IF(DAY(CF39)&lt;=15,DATE(YEAR(CF39),MONTH(CF39),1),EOMONTH(CF39,0))</f>
        <v>46295</v>
      </c>
      <c r="CH39" s="175">
        <f t="shared" ref="CH39" si="91">CJ39-210</f>
        <v>46288</v>
      </c>
      <c r="CI39" s="175">
        <f t="shared" ref="CI39" si="92">IF(DAY(CH39)&lt;=15,DATE(YEAR(CH39),MONTH(CH39),1),EOMONTH(CH39,0))</f>
        <v>46295</v>
      </c>
      <c r="CJ39" s="175">
        <f t="shared" ref="CJ39" si="93">BT39</f>
        <v>46498</v>
      </c>
      <c r="CK39" s="175">
        <f t="shared" ref="CK39" si="94">IF(DAY(CJ39)&lt;=15,DATE(YEAR(CJ39),MONTH(CJ39),1),EOMONTH(CJ39,0))</f>
        <v>46507</v>
      </c>
      <c r="CL39" s="146"/>
      <c r="CM39" s="146"/>
      <c r="CN39" s="146"/>
    </row>
    <row r="40" spans="1:92" s="5" customFormat="1" ht="42" customHeight="1">
      <c r="A40" s="131" t="s">
        <v>494</v>
      </c>
      <c r="B40" s="131" t="s">
        <v>442</v>
      </c>
      <c r="C40" s="132" t="s">
        <v>495</v>
      </c>
      <c r="D40" s="133" t="str">
        <f ca="1">IF(BU40&lt;TODAY(),"Terminé",(IF(BT40&gt;=TODAY(),"À venir","En cours")))</f>
        <v>En cours</v>
      </c>
      <c r="E40" s="245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246"/>
      <c r="AG40" s="246"/>
      <c r="AH40" s="246"/>
      <c r="AI40" s="246"/>
      <c r="AJ40" s="246"/>
      <c r="AK40" s="246"/>
      <c r="AL40" s="246"/>
      <c r="AM40" s="246"/>
      <c r="AN40" s="246"/>
      <c r="AO40" s="246"/>
      <c r="AP40" s="246"/>
      <c r="AQ40" s="246"/>
      <c r="AR40" s="246"/>
      <c r="AS40" s="246"/>
      <c r="AT40" s="246"/>
      <c r="AU40" s="246"/>
      <c r="AV40" s="246"/>
      <c r="AW40" s="246"/>
      <c r="AX40" s="246"/>
      <c r="AY40" s="246"/>
      <c r="AZ40" s="246"/>
      <c r="BA40" s="303">
        <f t="shared" si="63"/>
        <v>46934</v>
      </c>
      <c r="BM40" s="391"/>
      <c r="BN40" s="144"/>
      <c r="BO40" s="50" t="s">
        <v>496</v>
      </c>
      <c r="BP40" s="364" t="s">
        <v>494</v>
      </c>
      <c r="BQ40" s="172" t="s">
        <v>80</v>
      </c>
      <c r="BR40" s="172" t="s">
        <v>80</v>
      </c>
      <c r="BS40" s="56"/>
      <c r="BT40" s="11">
        <v>45474</v>
      </c>
      <c r="BU40" s="39">
        <v>46934</v>
      </c>
      <c r="BV40" s="34">
        <f>IF(DAY(BT40)&lt;=15,DATE(YEAR(BT40),MONTH(BT40),1),EOMONTH(BT40,0))</f>
        <v>45474</v>
      </c>
      <c r="BW40" s="34">
        <f>IF(DAY(BU40)&lt;=15,DATE(YEAR(BU40),MONTH(BU40),1),EOMONTH(BU40,0))</f>
        <v>46934</v>
      </c>
      <c r="BX40" s="14"/>
      <c r="BY40" s="343" t="s">
        <v>497</v>
      </c>
      <c r="BZ40" s="45"/>
      <c r="CA40" s="375"/>
      <c r="CB40" s="375"/>
      <c r="CC40" s="52"/>
      <c r="CD40" s="3">
        <f>CF40-120</f>
        <v>45254</v>
      </c>
      <c r="CE40" s="3">
        <f>IF(DAY(CD40)&lt;=15,DATE(YEAR(CD40),MONTH(CD40),1),EOMONTH(CD40,0))</f>
        <v>45260</v>
      </c>
      <c r="CF40" s="3">
        <f>CH40</f>
        <v>45374</v>
      </c>
      <c r="CG40" s="3">
        <f>IF(DAY(CF40)&lt;=15,DATE(YEAR(CF40),MONTH(CF40),1),EOMONTH(CF40,0))</f>
        <v>45382</v>
      </c>
      <c r="CH40" s="3">
        <f>CJ40-100</f>
        <v>45374</v>
      </c>
      <c r="CI40" s="3">
        <f>IF(DAY(CH40)&lt;=15,DATE(YEAR(CH40),MONTH(CH40),1),EOMONTH(CH40,0))</f>
        <v>45382</v>
      </c>
      <c r="CJ40" s="3">
        <f>BT40</f>
        <v>45474</v>
      </c>
      <c r="CK40" s="3">
        <f>IF(DAY(CJ40)&lt;=15,DATE(YEAR(CJ40),MONTH(CJ40),1),EOMONTH(CJ40,0))</f>
        <v>45474</v>
      </c>
      <c r="CL40" s="146">
        <f t="shared" ref="CL40:CL41" si="95">BU40-270</f>
        <v>46664</v>
      </c>
      <c r="CM40" s="146">
        <f t="shared" ref="CM40:CM41" si="96">BU40-210</f>
        <v>46724</v>
      </c>
      <c r="CN40" s="146">
        <f t="shared" ref="CN40:CN41" si="97">BU40-60</f>
        <v>46874</v>
      </c>
    </row>
    <row r="41" spans="1:92" s="5" customFormat="1" ht="42" customHeight="1">
      <c r="A41" s="131" t="s">
        <v>498</v>
      </c>
      <c r="B41" s="131" t="s">
        <v>442</v>
      </c>
      <c r="C41" s="132" t="s">
        <v>499</v>
      </c>
      <c r="D41" s="133" t="str">
        <f ca="1">IF(BU41&lt;TODAY(),"Terminé",(IF(BT41&gt;=TODAY(),"À venir","En cours")))</f>
        <v>En cours</v>
      </c>
      <c r="E41" s="245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46"/>
      <c r="AH41" s="246"/>
      <c r="AI41" s="246"/>
      <c r="AJ41" s="246"/>
      <c r="AK41" s="246"/>
      <c r="AL41" s="246"/>
      <c r="AM41" s="246"/>
      <c r="AN41" s="246"/>
      <c r="AO41" s="246"/>
      <c r="AP41" s="246"/>
      <c r="AQ41" s="246"/>
      <c r="AR41" s="246"/>
      <c r="AS41" s="246"/>
      <c r="AT41" s="246"/>
      <c r="AU41" s="246"/>
      <c r="AV41" s="246"/>
      <c r="AW41" s="246"/>
      <c r="AX41" s="246"/>
      <c r="AY41" s="246"/>
      <c r="AZ41" s="246"/>
      <c r="BA41" s="303">
        <f t="shared" si="63"/>
        <v>46934</v>
      </c>
      <c r="BM41" s="391"/>
      <c r="BN41" s="144"/>
      <c r="BO41" s="364" t="s">
        <v>494</v>
      </c>
      <c r="BP41" s="364" t="s">
        <v>498</v>
      </c>
      <c r="BQ41" s="172" t="s">
        <v>80</v>
      </c>
      <c r="BR41" s="172" t="s">
        <v>80</v>
      </c>
      <c r="BS41" s="56"/>
      <c r="BT41" s="11">
        <v>45685</v>
      </c>
      <c r="BU41" s="39">
        <v>46934</v>
      </c>
      <c r="BV41" s="34">
        <f>IF(DAY(BT41)&lt;=15,DATE(YEAR(BT41),MONTH(BT41),1),EOMONTH(BT41,0))</f>
        <v>45688</v>
      </c>
      <c r="BW41" s="34">
        <f>IF(DAY(BU41)&lt;=15,DATE(YEAR(BU41),MONTH(BU41),1),EOMONTH(BU41,0))</f>
        <v>46934</v>
      </c>
      <c r="BX41" s="14"/>
      <c r="BY41" s="343"/>
      <c r="BZ41" s="45"/>
      <c r="CA41" s="375"/>
      <c r="CB41" s="375"/>
      <c r="CC41" s="52"/>
      <c r="CD41" s="3">
        <f>CF41-120</f>
        <v>45465</v>
      </c>
      <c r="CE41" s="3">
        <f>IF(DAY(CD41)&lt;=15,DATE(YEAR(CD41),MONTH(CD41),1),EOMONTH(CD41,0))</f>
        <v>45473</v>
      </c>
      <c r="CF41" s="3">
        <f>CH41</f>
        <v>45585</v>
      </c>
      <c r="CG41" s="3">
        <f>IF(DAY(CF41)&lt;=15,DATE(YEAR(CF41),MONTH(CF41),1),EOMONTH(CF41,0))</f>
        <v>45596</v>
      </c>
      <c r="CH41" s="3">
        <f>CJ41-100</f>
        <v>45585</v>
      </c>
      <c r="CI41" s="3">
        <f>IF(DAY(CH41)&lt;=15,DATE(YEAR(CH41),MONTH(CH41),1),EOMONTH(CH41,0))</f>
        <v>45596</v>
      </c>
      <c r="CJ41" s="3">
        <f>BT41</f>
        <v>45685</v>
      </c>
      <c r="CK41" s="3">
        <f>IF(DAY(CJ41)&lt;=15,DATE(YEAR(CJ41),MONTH(CJ41),1),EOMONTH(CJ41,0))</f>
        <v>45688</v>
      </c>
      <c r="CL41" s="146">
        <f t="shared" si="95"/>
        <v>46664</v>
      </c>
      <c r="CM41" s="146">
        <f t="shared" si="96"/>
        <v>46724</v>
      </c>
      <c r="CN41" s="146">
        <f t="shared" si="97"/>
        <v>46874</v>
      </c>
    </row>
    <row r="42" spans="1:92" ht="42" customHeight="1">
      <c r="A42" s="131" t="s">
        <v>500</v>
      </c>
      <c r="B42" s="131" t="s">
        <v>2</v>
      </c>
      <c r="C42" s="132" t="s">
        <v>501</v>
      </c>
      <c r="D42" s="133" t="str">
        <f t="shared" ref="D42:D48" ca="1" si="98">IF(BU42&lt;TODAY(),"Terminé",(IF(BT42&gt;=TODAY(),"A venir","En cours")))</f>
        <v>En cours</v>
      </c>
      <c r="E42" s="245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46"/>
      <c r="AH42" s="246"/>
      <c r="AI42" s="246"/>
      <c r="AJ42" s="246"/>
      <c r="AK42" s="246"/>
      <c r="AL42" s="246"/>
      <c r="AM42" s="246"/>
      <c r="AN42" s="246"/>
      <c r="AO42" s="246"/>
      <c r="AP42" s="246"/>
      <c r="AQ42" s="246"/>
      <c r="AR42" s="246"/>
      <c r="AS42" s="246"/>
      <c r="AT42" s="246"/>
      <c r="AU42" s="246"/>
      <c r="AV42" s="246"/>
      <c r="AW42" s="246"/>
      <c r="AX42" s="246"/>
      <c r="AY42" s="246"/>
      <c r="AZ42" s="246"/>
      <c r="BA42" s="303">
        <f t="shared" si="63"/>
        <v>47264</v>
      </c>
      <c r="BM42" s="391"/>
      <c r="BO42" s="176" t="s">
        <v>500</v>
      </c>
      <c r="BP42" s="176" t="s">
        <v>500</v>
      </c>
      <c r="BQ42" s="172" t="s">
        <v>80</v>
      </c>
      <c r="BR42" s="172" t="s">
        <v>80</v>
      </c>
      <c r="BS42" s="172" t="s">
        <v>63</v>
      </c>
      <c r="BT42" s="173">
        <v>45748</v>
      </c>
      <c r="BU42" s="173">
        <v>47264</v>
      </c>
      <c r="BV42" s="173">
        <f t="shared" si="3"/>
        <v>45748</v>
      </c>
      <c r="BW42" s="173">
        <f t="shared" si="4"/>
        <v>47269</v>
      </c>
      <c r="BX42" s="169"/>
      <c r="BY42" s="169" t="s">
        <v>501</v>
      </c>
      <c r="BZ42" s="170"/>
      <c r="CA42" s="379"/>
      <c r="CB42" s="374"/>
      <c r="CC42" s="174"/>
      <c r="CD42" s="175">
        <f t="shared" si="75"/>
        <v>45478</v>
      </c>
      <c r="CE42" s="175">
        <f t="shared" si="5"/>
        <v>45474</v>
      </c>
      <c r="CF42" s="175">
        <f t="shared" si="6"/>
        <v>45538</v>
      </c>
      <c r="CG42" s="175">
        <f t="shared" si="7"/>
        <v>45536</v>
      </c>
      <c r="CH42" s="175">
        <f t="shared" si="64"/>
        <v>45538</v>
      </c>
      <c r="CI42" s="175">
        <f t="shared" si="9"/>
        <v>45536</v>
      </c>
      <c r="CJ42" s="175">
        <f t="shared" si="10"/>
        <v>45748</v>
      </c>
      <c r="CK42" s="175">
        <f t="shared" si="11"/>
        <v>45748</v>
      </c>
      <c r="CL42" s="146">
        <f t="shared" si="12"/>
        <v>46994</v>
      </c>
      <c r="CM42" s="146">
        <f t="shared" si="13"/>
        <v>47054</v>
      </c>
      <c r="CN42" s="146">
        <f t="shared" si="14"/>
        <v>47204</v>
      </c>
    </row>
    <row r="43" spans="1:92" ht="42" customHeight="1">
      <c r="A43" s="131" t="s">
        <v>502</v>
      </c>
      <c r="B43" s="131" t="s">
        <v>2</v>
      </c>
      <c r="C43" s="132" t="s">
        <v>501</v>
      </c>
      <c r="D43" s="133" t="str">
        <f t="shared" ca="1" si="98"/>
        <v>En cours</v>
      </c>
      <c r="E43" s="245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46"/>
      <c r="AH43" s="246"/>
      <c r="AI43" s="246"/>
      <c r="AJ43" s="246"/>
      <c r="AK43" s="246"/>
      <c r="AL43" s="246"/>
      <c r="AM43" s="246"/>
      <c r="AN43" s="246"/>
      <c r="AO43" s="246"/>
      <c r="AP43" s="246"/>
      <c r="AQ43" s="246"/>
      <c r="AR43" s="246"/>
      <c r="AS43" s="246"/>
      <c r="AT43" s="246"/>
      <c r="AU43" s="246"/>
      <c r="AV43" s="246"/>
      <c r="AW43" s="246"/>
      <c r="AX43" s="246"/>
      <c r="AY43" s="246"/>
      <c r="AZ43" s="246"/>
      <c r="BA43" s="303">
        <f t="shared" si="63"/>
        <v>47279</v>
      </c>
      <c r="BM43" s="391"/>
      <c r="BO43" s="176" t="s">
        <v>500</v>
      </c>
      <c r="BP43" s="176" t="s">
        <v>502</v>
      </c>
      <c r="BQ43" s="172" t="s">
        <v>80</v>
      </c>
      <c r="BR43" s="172"/>
      <c r="BS43" s="172" t="s">
        <v>63</v>
      </c>
      <c r="BT43" s="173">
        <v>45819</v>
      </c>
      <c r="BU43" s="173">
        <v>47279</v>
      </c>
      <c r="BV43" s="173">
        <f t="shared" si="3"/>
        <v>45809</v>
      </c>
      <c r="BW43" s="173">
        <f t="shared" si="4"/>
        <v>47270</v>
      </c>
      <c r="BX43" s="169"/>
      <c r="BY43" s="169"/>
      <c r="BZ43" s="170"/>
      <c r="CA43" s="379"/>
      <c r="CB43" s="374"/>
      <c r="CC43" s="174"/>
      <c r="CD43" s="175">
        <f t="shared" ref="CD43" si="99">CF43-60</f>
        <v>45549</v>
      </c>
      <c r="CE43" s="175">
        <f t="shared" ref="CE43" si="100">IF(DAY(CD43)&lt;=15,DATE(YEAR(CD43),MONTH(CD43),1),EOMONTH(CD43,0))</f>
        <v>45536</v>
      </c>
      <c r="CF43" s="175">
        <f t="shared" ref="CF43" si="101">CH43</f>
        <v>45609</v>
      </c>
      <c r="CG43" s="175">
        <f t="shared" ref="CG43" si="102">IF(DAY(CF43)&lt;=15,DATE(YEAR(CF43),MONTH(CF43),1),EOMONTH(CF43,0))</f>
        <v>45597</v>
      </c>
      <c r="CH43" s="175">
        <f t="shared" ref="CH43" si="103">CJ43-210</f>
        <v>45609</v>
      </c>
      <c r="CI43" s="175">
        <f t="shared" ref="CI43" si="104">IF(DAY(CH43)&lt;=15,DATE(YEAR(CH43),MONTH(CH43),1),EOMONTH(CH43,0))</f>
        <v>45597</v>
      </c>
      <c r="CJ43" s="175">
        <f t="shared" ref="CJ43" si="105">BT43</f>
        <v>45819</v>
      </c>
      <c r="CK43" s="175">
        <f t="shared" ref="CK43" si="106">IF(DAY(CJ43)&lt;=15,DATE(YEAR(CJ43),MONTH(CJ43),1),EOMONTH(CJ43,0))</f>
        <v>45809</v>
      </c>
      <c r="CL43" s="146">
        <f t="shared" si="12"/>
        <v>47009</v>
      </c>
      <c r="CM43" s="146">
        <f t="shared" si="13"/>
        <v>47069</v>
      </c>
      <c r="CN43" s="146">
        <f t="shared" si="14"/>
        <v>47219</v>
      </c>
    </row>
    <row r="44" spans="1:92" ht="42" customHeight="1">
      <c r="A44" s="131" t="s">
        <v>503</v>
      </c>
      <c r="B44" s="131" t="s">
        <v>413</v>
      </c>
      <c r="C44" s="132" t="s">
        <v>504</v>
      </c>
      <c r="D44" s="133" t="str">
        <f t="shared" ca="1" si="98"/>
        <v>En cours</v>
      </c>
      <c r="E44" s="245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36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6"/>
      <c r="AI44" s="246"/>
      <c r="AJ44" s="246"/>
      <c r="AK44" s="246"/>
      <c r="AL44" s="246"/>
      <c r="AM44" s="246"/>
      <c r="AN44" s="246"/>
      <c r="AO44" s="246"/>
      <c r="AP44" s="246"/>
      <c r="AQ44" s="246"/>
      <c r="AR44" s="246"/>
      <c r="AS44" s="246"/>
      <c r="AT44" s="246"/>
      <c r="AU44" s="246"/>
      <c r="AV44" s="246"/>
      <c r="AW44" s="246"/>
      <c r="AX44" s="246"/>
      <c r="AY44" s="246"/>
      <c r="AZ44" s="246"/>
      <c r="BA44" s="303">
        <f t="shared" si="63"/>
        <v>47183</v>
      </c>
      <c r="BM44" s="391"/>
      <c r="BO44" s="168" t="s">
        <v>503</v>
      </c>
      <c r="BP44" s="168" t="s">
        <v>503</v>
      </c>
      <c r="BQ44" s="172" t="s">
        <v>80</v>
      </c>
      <c r="BR44" s="172" t="s">
        <v>80</v>
      </c>
      <c r="BS44" s="172"/>
      <c r="BT44" s="173">
        <v>45717</v>
      </c>
      <c r="BU44" s="173">
        <v>47183</v>
      </c>
      <c r="BV44" s="173">
        <f t="shared" ref="BV44:BW47" si="107">IF(DAY(BT44)&lt;=15,DATE(YEAR(BT44),MONTH(BT44),1),EOMONTH(BT44,0))</f>
        <v>45717</v>
      </c>
      <c r="BW44" s="173">
        <f t="shared" si="107"/>
        <v>47178</v>
      </c>
      <c r="BX44" s="169"/>
      <c r="BY44" s="169"/>
      <c r="BZ44" s="170"/>
      <c r="CA44" s="379"/>
      <c r="CB44" s="374"/>
      <c r="CC44" s="174"/>
      <c r="CD44" s="175">
        <f>CF44-60</f>
        <v>45447</v>
      </c>
      <c r="CE44" s="175">
        <f>IF(DAY(CD44)&lt;=15,DATE(YEAR(CD44),MONTH(CD44),1),EOMONTH(CD44,0))</f>
        <v>45444</v>
      </c>
      <c r="CF44" s="175">
        <f>CH44</f>
        <v>45507</v>
      </c>
      <c r="CG44" s="175">
        <f>IF(DAY(CF44)&lt;=15,DATE(YEAR(CF44),MONTH(CF44),1),EOMONTH(CF44,0))</f>
        <v>45505</v>
      </c>
      <c r="CH44" s="175">
        <f>CJ44-210</f>
        <v>45507</v>
      </c>
      <c r="CI44" s="175">
        <f>IF(DAY(CH44)&lt;=15,DATE(YEAR(CH44),MONTH(CH44),1),EOMONTH(CH44,0))</f>
        <v>45505</v>
      </c>
      <c r="CJ44" s="175">
        <f>BT44</f>
        <v>45717</v>
      </c>
      <c r="CK44" s="175">
        <f>IF(DAY(CJ44)&lt;=15,DATE(YEAR(CJ44),MONTH(CJ44),1),EOMONTH(CJ44,0))</f>
        <v>45717</v>
      </c>
      <c r="CL44" s="146">
        <f t="shared" si="12"/>
        <v>46913</v>
      </c>
      <c r="CM44" s="146">
        <f t="shared" si="13"/>
        <v>46973</v>
      </c>
      <c r="CN44" s="146">
        <f t="shared" si="14"/>
        <v>47123</v>
      </c>
    </row>
    <row r="45" spans="1:92" ht="42" customHeight="1">
      <c r="A45" s="131" t="s">
        <v>505</v>
      </c>
      <c r="B45" s="131" t="s">
        <v>413</v>
      </c>
      <c r="C45" s="132" t="s">
        <v>506</v>
      </c>
      <c r="D45" s="133" t="str">
        <f t="shared" ca="1" si="98"/>
        <v>En cours</v>
      </c>
      <c r="E45" s="245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46"/>
      <c r="AH45" s="246"/>
      <c r="AI45" s="246"/>
      <c r="AJ45" s="246"/>
      <c r="AK45" s="246"/>
      <c r="AL45" s="246"/>
      <c r="AM45" s="246"/>
      <c r="AN45" s="246"/>
      <c r="AO45" s="246"/>
      <c r="AP45" s="246"/>
      <c r="AQ45" s="246"/>
      <c r="AR45" s="246"/>
      <c r="AS45" s="246"/>
      <c r="AT45" s="246"/>
      <c r="AU45" s="246"/>
      <c r="AV45" s="246"/>
      <c r="AW45" s="246"/>
      <c r="AX45" s="246"/>
      <c r="AY45" s="246"/>
      <c r="AZ45" s="246"/>
      <c r="BA45" s="303">
        <f t="shared" si="63"/>
        <v>47149</v>
      </c>
      <c r="BM45" s="391"/>
      <c r="BO45" s="168" t="s">
        <v>505</v>
      </c>
      <c r="BP45" s="168" t="s">
        <v>505</v>
      </c>
      <c r="BQ45" s="172" t="s">
        <v>80</v>
      </c>
      <c r="BR45" s="172" t="s">
        <v>80</v>
      </c>
      <c r="BS45" s="172" t="s">
        <v>50</v>
      </c>
      <c r="BT45" s="173">
        <v>45689</v>
      </c>
      <c r="BU45" s="173">
        <v>47149</v>
      </c>
      <c r="BV45" s="173">
        <f t="shared" si="107"/>
        <v>45689</v>
      </c>
      <c r="BW45" s="173">
        <f t="shared" si="107"/>
        <v>47149</v>
      </c>
      <c r="BX45" s="169"/>
      <c r="BY45" s="169"/>
      <c r="BZ45" s="170"/>
      <c r="CA45" s="379"/>
      <c r="CB45" s="374"/>
      <c r="CC45" s="174"/>
      <c r="CD45" s="175">
        <f>CF45-60</f>
        <v>45419</v>
      </c>
      <c r="CE45" s="175">
        <f>IF(DAY(CD45)&lt;=15,DATE(YEAR(CD45),MONTH(CD45),1),EOMONTH(CD45,0))</f>
        <v>45413</v>
      </c>
      <c r="CF45" s="175">
        <f>CH45</f>
        <v>45479</v>
      </c>
      <c r="CG45" s="175">
        <f>IF(DAY(CF45)&lt;=15,DATE(YEAR(CF45),MONTH(CF45),1),EOMONTH(CF45,0))</f>
        <v>45474</v>
      </c>
      <c r="CH45" s="175">
        <f>CJ45-210</f>
        <v>45479</v>
      </c>
      <c r="CI45" s="175">
        <f>IF(DAY(CH45)&lt;=15,DATE(YEAR(CH45),MONTH(CH45),1),EOMONTH(CH45,0))</f>
        <v>45474</v>
      </c>
      <c r="CJ45" s="175">
        <f>BT45</f>
        <v>45689</v>
      </c>
      <c r="CK45" s="175">
        <f>IF(DAY(CJ45)&lt;=15,DATE(YEAR(CJ45),MONTH(CJ45),1),EOMONTH(CJ45,0))</f>
        <v>45689</v>
      </c>
      <c r="CL45" s="146">
        <f t="shared" si="12"/>
        <v>46879</v>
      </c>
      <c r="CM45" s="146">
        <f t="shared" si="13"/>
        <v>46939</v>
      </c>
      <c r="CN45" s="146">
        <f t="shared" si="14"/>
        <v>47089</v>
      </c>
    </row>
    <row r="46" spans="1:92" ht="42" customHeight="1">
      <c r="A46" s="131" t="s">
        <v>285</v>
      </c>
      <c r="B46" s="131" t="s">
        <v>413</v>
      </c>
      <c r="C46" s="132" t="s">
        <v>507</v>
      </c>
      <c r="D46" s="133" t="str">
        <f t="shared" ca="1" si="98"/>
        <v>A venir</v>
      </c>
      <c r="E46" s="245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  <c r="AB46" s="246"/>
      <c r="AC46" s="246"/>
      <c r="AD46" s="246"/>
      <c r="AE46" s="246"/>
      <c r="AF46" s="246"/>
      <c r="AG46" s="246"/>
      <c r="AH46" s="246"/>
      <c r="AI46" s="246"/>
      <c r="AJ46" s="246"/>
      <c r="AK46" s="246"/>
      <c r="AL46" s="246"/>
      <c r="AM46" s="246"/>
      <c r="AN46" s="246"/>
      <c r="AO46" s="246"/>
      <c r="AP46" s="246"/>
      <c r="AQ46" s="246"/>
      <c r="AR46" s="246"/>
      <c r="AS46" s="246"/>
      <c r="AT46" s="246"/>
      <c r="AU46" s="246"/>
      <c r="AV46" s="246"/>
      <c r="AW46" s="246"/>
      <c r="AX46" s="246"/>
      <c r="AY46" s="246"/>
      <c r="AZ46" s="246"/>
      <c r="BA46" s="303">
        <f t="shared" si="63"/>
        <v>47542</v>
      </c>
      <c r="BM46" s="391"/>
      <c r="BO46" s="168" t="s">
        <v>66</v>
      </c>
      <c r="BP46" s="168" t="s">
        <v>66</v>
      </c>
      <c r="BQ46" s="172" t="s">
        <v>80</v>
      </c>
      <c r="BR46" s="172"/>
      <c r="BS46" s="172"/>
      <c r="BT46" s="173">
        <v>46082</v>
      </c>
      <c r="BU46" s="173">
        <f>BT46+1460</f>
        <v>47542</v>
      </c>
      <c r="BV46" s="173">
        <f t="shared" ref="BV46" si="108">IF(DAY(BT46)&lt;=15,DATE(YEAR(BT46),MONTH(BT46),1),EOMONTH(BT46,0))</f>
        <v>46082</v>
      </c>
      <c r="BW46" s="173">
        <f t="shared" ref="BW46" si="109">IF(DAY(BU46)&lt;=15,DATE(YEAR(BU46),MONTH(BU46),1),EOMONTH(BU46,0))</f>
        <v>47542</v>
      </c>
      <c r="BX46" s="169"/>
      <c r="BY46" s="169"/>
      <c r="BZ46" s="170"/>
      <c r="CA46" s="379"/>
      <c r="CB46" s="374"/>
      <c r="CC46" s="174"/>
      <c r="CD46" s="175">
        <v>45931</v>
      </c>
      <c r="CE46" s="175">
        <f>IF(DAY(CD46)&lt;=15,DATE(YEAR(CD46),MONTH(CD46),1),EOMONTH(CD46,0))</f>
        <v>45931</v>
      </c>
      <c r="CF46" s="175">
        <v>46022</v>
      </c>
      <c r="CG46" s="175">
        <f>IF(DAY(CF46)&lt;=15,DATE(YEAR(CF46),MONTH(CF46),1),EOMONTH(CF46,0))</f>
        <v>46022</v>
      </c>
      <c r="CH46" s="175">
        <v>46023</v>
      </c>
      <c r="CI46" s="175">
        <f>IF(DAY(CH46)&lt;=15,DATE(YEAR(CH46),MONTH(CH46),1),EOMONTH(CH46,0))</f>
        <v>46023</v>
      </c>
      <c r="CJ46" s="175">
        <f>BT46</f>
        <v>46082</v>
      </c>
      <c r="CK46" s="175">
        <f>IF(DAY(CJ46)&lt;=15,DATE(YEAR(CJ46),MONTH(CJ46),1),EOMONTH(CJ46,0))</f>
        <v>46082</v>
      </c>
      <c r="CL46" s="146"/>
      <c r="CM46" s="146"/>
      <c r="CN46" s="146"/>
    </row>
    <row r="47" spans="1:92" ht="42" customHeight="1">
      <c r="A47" s="131" t="s">
        <v>508</v>
      </c>
      <c r="B47" s="131" t="s">
        <v>2</v>
      </c>
      <c r="C47" s="132" t="s">
        <v>509</v>
      </c>
      <c r="D47" s="133" t="str">
        <f t="shared" ca="1" si="98"/>
        <v>En cours</v>
      </c>
      <c r="E47" s="245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  <c r="AC47" s="246"/>
      <c r="AD47" s="246"/>
      <c r="AE47" s="246"/>
      <c r="AF47" s="246"/>
      <c r="AG47" s="246"/>
      <c r="AH47" s="246"/>
      <c r="AI47" s="246"/>
      <c r="AJ47" s="246"/>
      <c r="AK47" s="246"/>
      <c r="AL47" s="246"/>
      <c r="AM47" s="246"/>
      <c r="AN47" s="246"/>
      <c r="AO47" s="246"/>
      <c r="AP47" s="246"/>
      <c r="AQ47" s="246"/>
      <c r="AR47" s="246"/>
      <c r="AS47" s="246"/>
      <c r="AT47" s="246"/>
      <c r="AU47" s="246"/>
      <c r="AV47" s="246"/>
      <c r="AW47" s="246"/>
      <c r="AX47" s="246"/>
      <c r="AY47" s="246"/>
      <c r="AZ47" s="246"/>
      <c r="BA47" s="303">
        <f t="shared" si="63"/>
        <v>47263</v>
      </c>
      <c r="BM47" s="391"/>
      <c r="BO47" s="168" t="s">
        <v>508</v>
      </c>
      <c r="BP47" s="168" t="s">
        <v>508</v>
      </c>
      <c r="BQ47" s="172" t="s">
        <v>80</v>
      </c>
      <c r="BR47" s="172" t="s">
        <v>80</v>
      </c>
      <c r="BS47" s="172" t="s">
        <v>63</v>
      </c>
      <c r="BT47" s="173">
        <v>45803</v>
      </c>
      <c r="BU47" s="173">
        <v>47263</v>
      </c>
      <c r="BV47" s="173">
        <f t="shared" si="107"/>
        <v>45808</v>
      </c>
      <c r="BW47" s="173">
        <f t="shared" si="107"/>
        <v>47269</v>
      </c>
      <c r="BX47" s="169"/>
      <c r="BY47" s="169"/>
      <c r="BZ47" s="170"/>
      <c r="CA47" s="379"/>
      <c r="CB47" s="374"/>
      <c r="CC47" s="174"/>
      <c r="CD47" s="175">
        <f>CF47-60</f>
        <v>45533</v>
      </c>
      <c r="CE47" s="175">
        <f>IF(DAY(CD47)&lt;=15,DATE(YEAR(CD47),MONTH(CD47),1),EOMONTH(CD47,0))</f>
        <v>45535</v>
      </c>
      <c r="CF47" s="175">
        <f>CH47</f>
        <v>45593</v>
      </c>
      <c r="CG47" s="175">
        <f>IF(DAY(CF47)&lt;=15,DATE(YEAR(CF47),MONTH(CF47),1),EOMONTH(CF47,0))</f>
        <v>45596</v>
      </c>
      <c r="CH47" s="175">
        <f>CJ47-210</f>
        <v>45593</v>
      </c>
      <c r="CI47" s="175">
        <f>IF(DAY(CH47)&lt;=15,DATE(YEAR(CH47),MONTH(CH47),1),EOMONTH(CH47,0))</f>
        <v>45596</v>
      </c>
      <c r="CJ47" s="175">
        <f>BT47</f>
        <v>45803</v>
      </c>
      <c r="CK47" s="175">
        <f>IF(DAY(CJ47)&lt;=15,DATE(YEAR(CJ47),MONTH(CJ47),1),EOMONTH(CJ47,0))</f>
        <v>45808</v>
      </c>
      <c r="CL47" s="146">
        <f t="shared" si="12"/>
        <v>46993</v>
      </c>
      <c r="CM47" s="146">
        <f t="shared" si="13"/>
        <v>47053</v>
      </c>
      <c r="CN47" s="146">
        <f t="shared" si="14"/>
        <v>47203</v>
      </c>
    </row>
    <row r="48" spans="1:92" ht="31" customHeight="1">
      <c r="A48" s="131" t="s">
        <v>510</v>
      </c>
      <c r="B48" s="131" t="s">
        <v>2</v>
      </c>
      <c r="C48" s="132" t="s">
        <v>509</v>
      </c>
      <c r="D48" s="133" t="str">
        <f t="shared" ca="1" si="98"/>
        <v>En cours</v>
      </c>
      <c r="Q48" s="246"/>
      <c r="R48" s="246"/>
      <c r="S48" s="246"/>
      <c r="T48" s="246"/>
      <c r="U48" s="246"/>
      <c r="V48" s="246"/>
      <c r="W48" s="246"/>
      <c r="X48" s="246"/>
      <c r="Y48" s="246"/>
      <c r="Z48" s="246"/>
      <c r="AA48" s="246"/>
      <c r="AB48" s="246"/>
      <c r="AC48" s="246"/>
      <c r="AD48" s="246"/>
      <c r="AE48" s="246"/>
      <c r="AF48" s="246"/>
      <c r="AG48" s="246"/>
      <c r="AH48" s="246"/>
      <c r="AI48" s="246"/>
      <c r="AJ48" s="246"/>
      <c r="AK48" s="246"/>
      <c r="AL48" s="246"/>
      <c r="AM48" s="246"/>
      <c r="AN48" s="246"/>
      <c r="AO48" s="246"/>
      <c r="AP48" s="246"/>
      <c r="AQ48" s="246"/>
      <c r="AR48" s="246"/>
      <c r="AS48" s="246"/>
      <c r="AT48" s="246"/>
      <c r="AU48" s="246"/>
      <c r="AV48" s="246"/>
      <c r="AW48" s="246"/>
      <c r="AX48" s="246"/>
      <c r="AY48" s="246"/>
      <c r="AZ48" s="246"/>
      <c r="BA48" s="303">
        <f t="shared" si="63"/>
        <v>47263.000243055554</v>
      </c>
      <c r="BM48" s="391"/>
      <c r="BO48" s="168" t="s">
        <v>508</v>
      </c>
      <c r="BP48" s="168" t="s">
        <v>510</v>
      </c>
      <c r="BQ48" s="172" t="s">
        <v>80</v>
      </c>
      <c r="BR48" s="172"/>
      <c r="BS48" s="172" t="s">
        <v>63</v>
      </c>
      <c r="BT48" s="173">
        <v>45803.000243055554</v>
      </c>
      <c r="BU48" s="173">
        <v>47263.000243055554</v>
      </c>
      <c r="BV48" s="173">
        <f t="shared" ref="BV48" si="110">IF(DAY(BT48)&lt;=15,DATE(YEAR(BT48),MONTH(BT48),1),EOMONTH(BT48,0))</f>
        <v>45808</v>
      </c>
      <c r="BW48" s="173">
        <f t="shared" ref="BW48" si="111">IF(DAY(BU48)&lt;=15,DATE(YEAR(BU48),MONTH(BU48),1),EOMONTH(BU48,0))</f>
        <v>47269</v>
      </c>
      <c r="BX48" s="169"/>
      <c r="BY48" s="169"/>
      <c r="BZ48" s="170"/>
      <c r="CA48" s="379"/>
      <c r="CB48" s="374"/>
      <c r="CC48" s="174"/>
      <c r="CD48" s="175">
        <f>CF48-60</f>
        <v>45533.000243055554</v>
      </c>
      <c r="CE48" s="175">
        <f>IF(DAY(CD48)&lt;=15,DATE(YEAR(CD48),MONTH(CD48),1),EOMONTH(CD48,0))</f>
        <v>45535</v>
      </c>
      <c r="CF48" s="175">
        <f>CH48</f>
        <v>45593.000243055554</v>
      </c>
      <c r="CG48" s="175">
        <f>IF(DAY(CF48)&lt;=15,DATE(YEAR(CF48),MONTH(CF48),1),EOMONTH(CF48,0))</f>
        <v>45596</v>
      </c>
      <c r="CH48" s="175">
        <f>CJ48-210</f>
        <v>45593.000243055554</v>
      </c>
      <c r="CI48" s="175">
        <f>IF(DAY(CH48)&lt;=15,DATE(YEAR(CH48),MONTH(CH48),1),EOMONTH(CH48,0))</f>
        <v>45596</v>
      </c>
      <c r="CJ48" s="175">
        <f>BT48</f>
        <v>45803.000243055554</v>
      </c>
      <c r="CK48" s="175">
        <f>IF(DAY(CJ48)&lt;=15,DATE(YEAR(CJ48),MONTH(CJ48),1),EOMONTH(CJ48,0))</f>
        <v>45808</v>
      </c>
      <c r="CL48" s="146">
        <f t="shared" ref="CL48" si="112">BU48-270</f>
        <v>46993.000243055554</v>
      </c>
      <c r="CM48" s="146">
        <f t="shared" ref="CM48" si="113">BU48-210</f>
        <v>47053.000243055554</v>
      </c>
      <c r="CN48" s="146">
        <f t="shared" ref="CN48" si="114">BU48-60</f>
        <v>47203.000243055554</v>
      </c>
    </row>
    <row r="49" spans="1:92" ht="43" customHeight="1">
      <c r="A49" s="131" t="s">
        <v>285</v>
      </c>
      <c r="B49" s="131" t="s">
        <v>413</v>
      </c>
      <c r="C49" s="132" t="s">
        <v>511</v>
      </c>
      <c r="D49" s="133" t="s">
        <v>512</v>
      </c>
      <c r="Q49" s="246"/>
      <c r="R49" s="246"/>
      <c r="S49" s="246"/>
      <c r="T49" s="369"/>
      <c r="U49" s="369"/>
      <c r="V49" s="369"/>
      <c r="W49" s="369"/>
      <c r="X49" s="370"/>
      <c r="Y49" s="370"/>
      <c r="Z49" s="370"/>
      <c r="AA49" s="370"/>
      <c r="AB49" s="368"/>
      <c r="AC49" s="368"/>
      <c r="AD49" s="368"/>
      <c r="AE49" s="368"/>
      <c r="AF49" s="368"/>
      <c r="AG49" s="368"/>
      <c r="AH49" s="368"/>
      <c r="AI49" s="368"/>
      <c r="AJ49" s="368"/>
      <c r="AK49" s="368"/>
      <c r="AL49" s="368"/>
      <c r="AM49" s="368"/>
      <c r="AN49" s="368"/>
      <c r="AO49" s="368"/>
      <c r="AP49" s="368"/>
      <c r="AQ49" s="368"/>
      <c r="AR49" s="368"/>
      <c r="AS49" s="368"/>
      <c r="AT49" s="368"/>
      <c r="AU49" s="368"/>
      <c r="AV49" s="368"/>
      <c r="AW49" s="368"/>
      <c r="AX49" s="368"/>
      <c r="AY49" s="368"/>
      <c r="AZ49" s="368"/>
      <c r="BA49" s="303">
        <f t="shared" si="63"/>
        <v>47572.000243055554</v>
      </c>
      <c r="BM49" s="391"/>
      <c r="BO49" s="168" t="s">
        <v>513</v>
      </c>
      <c r="BP49" s="168" t="s">
        <v>513</v>
      </c>
      <c r="BQ49" s="172" t="s">
        <v>80</v>
      </c>
      <c r="BR49" s="172"/>
      <c r="BS49" s="172"/>
      <c r="BT49" s="385">
        <v>46119.000243055554</v>
      </c>
      <c r="BU49" s="385">
        <v>47572.000243055554</v>
      </c>
      <c r="BV49" s="173">
        <f t="shared" ref="BV49:BV51" si="115">IF(DAY(BT49)&lt;=15,DATE(YEAR(BT49),MONTH(BT49),1),EOMONTH(BT49,0))</f>
        <v>46113</v>
      </c>
      <c r="BW49" s="173">
        <f t="shared" ref="BW49:BW51" si="116">IF(DAY(BU49)&lt;=15,DATE(YEAR(BU49),MONTH(BU49),1),EOMONTH(BU49,0))</f>
        <v>47573</v>
      </c>
      <c r="BX49" s="169"/>
      <c r="BY49" s="169"/>
      <c r="BZ49" s="170"/>
      <c r="CA49" s="379"/>
      <c r="CB49" s="374"/>
      <c r="CC49" s="174"/>
      <c r="CD49" s="175">
        <f t="shared" ref="CD49" si="117">CF49-60</f>
        <v>45849.000243055554</v>
      </c>
      <c r="CE49" s="175">
        <f t="shared" ref="CE49:CE50" si="118">IF(DAY(CD49)&lt;=15,DATE(YEAR(CD49),MONTH(CD49),1),EOMONTH(CD49,0))</f>
        <v>45839</v>
      </c>
      <c r="CF49" s="175">
        <f t="shared" ref="CF49" si="119">CH49</f>
        <v>45909.000243055554</v>
      </c>
      <c r="CG49" s="175">
        <f t="shared" ref="CG49:CG50" si="120">IF(DAY(CF49)&lt;=15,DATE(YEAR(CF49),MONTH(CF49),1),EOMONTH(CF49,0))</f>
        <v>45901</v>
      </c>
      <c r="CH49" s="175">
        <f t="shared" ref="CH49" si="121">CJ49-210</f>
        <v>45909.000243055554</v>
      </c>
      <c r="CI49" s="175">
        <f t="shared" ref="CI49:CI50" si="122">IF(DAY(CH49)&lt;=15,DATE(YEAR(CH49),MONTH(CH49),1),EOMONTH(CH49,0))</f>
        <v>45901</v>
      </c>
      <c r="CJ49" s="175">
        <f t="shared" ref="CJ49:CJ51" si="123">BT49</f>
        <v>46119.000243055554</v>
      </c>
      <c r="CK49" s="175">
        <f t="shared" ref="CK49:CK51" si="124">IF(DAY(CJ49)&lt;=15,DATE(YEAR(CJ49),MONTH(CJ49),1),EOMONTH(CJ49,0))</f>
        <v>46113</v>
      </c>
      <c r="CL49" s="146">
        <f t="shared" ref="CL49" si="125">BU49-270</f>
        <v>47302.000243055554</v>
      </c>
      <c r="CM49" s="146">
        <f t="shared" ref="CM49" si="126">BU49-210</f>
        <v>47362.000243055554</v>
      </c>
      <c r="CN49" s="146">
        <f t="shared" ref="CN49" si="127">BU49-60</f>
        <v>47512.000243055554</v>
      </c>
    </row>
    <row r="50" spans="1:92" s="5" customFormat="1" ht="42" customHeight="1">
      <c r="A50" s="131" t="s">
        <v>285</v>
      </c>
      <c r="B50" s="131" t="s">
        <v>442</v>
      </c>
      <c r="C50" s="132" t="s">
        <v>514</v>
      </c>
      <c r="D50" s="133" t="str">
        <f ca="1">IF(BU50&lt;TODAY(),"Terminé",(IF(BT50&gt;=TODAY(),"À venir","En cours")))</f>
        <v>À venir</v>
      </c>
      <c r="E50" s="245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6"/>
      <c r="T50" s="246"/>
      <c r="U50" s="246"/>
      <c r="V50" s="246"/>
      <c r="W50" s="246"/>
      <c r="X50" s="246"/>
      <c r="Y50" s="246"/>
      <c r="Z50" s="246"/>
      <c r="AA50" s="246"/>
      <c r="AB50" s="246"/>
      <c r="AC50" s="246"/>
      <c r="AD50" s="246"/>
      <c r="AE50" s="246"/>
      <c r="AF50" s="246"/>
      <c r="AG50" s="246"/>
      <c r="AH50" s="246"/>
      <c r="AI50" s="246"/>
      <c r="AJ50" s="246"/>
      <c r="AK50" s="246"/>
      <c r="AL50" s="246"/>
      <c r="AM50" s="246"/>
      <c r="AN50" s="246"/>
      <c r="AO50" s="246"/>
      <c r="AP50" s="246"/>
      <c r="AQ50" s="246"/>
      <c r="AR50" s="246"/>
      <c r="AS50" s="246"/>
      <c r="AT50" s="246"/>
      <c r="AU50" s="246"/>
      <c r="AV50" s="246"/>
      <c r="AW50" s="246"/>
      <c r="AX50" s="246"/>
      <c r="AY50" s="246"/>
      <c r="AZ50" s="246"/>
      <c r="BA50" s="303">
        <f t="shared" si="63"/>
        <v>47634</v>
      </c>
      <c r="BM50" s="391"/>
      <c r="BN50" s="144"/>
      <c r="BO50" s="364" t="s">
        <v>66</v>
      </c>
      <c r="BP50" s="364" t="s">
        <v>66</v>
      </c>
      <c r="BQ50" s="172" t="s">
        <v>80</v>
      </c>
      <c r="BR50" s="172"/>
      <c r="BS50" s="56"/>
      <c r="BT50" s="11">
        <v>46174</v>
      </c>
      <c r="BU50" s="39">
        <f>BT50+1460</f>
        <v>47634</v>
      </c>
      <c r="BV50" s="173">
        <f t="shared" si="115"/>
        <v>46174</v>
      </c>
      <c r="BW50" s="173">
        <f t="shared" si="116"/>
        <v>47634</v>
      </c>
      <c r="BX50" s="14"/>
      <c r="BY50" s="343"/>
      <c r="BZ50" s="45"/>
      <c r="CA50" s="375"/>
      <c r="CB50" s="375"/>
      <c r="CC50" s="52"/>
      <c r="CD50" s="3">
        <v>46023</v>
      </c>
      <c r="CE50" s="3">
        <f t="shared" si="118"/>
        <v>46023</v>
      </c>
      <c r="CF50" s="3">
        <v>46081</v>
      </c>
      <c r="CG50" s="3">
        <f t="shared" si="120"/>
        <v>46081</v>
      </c>
      <c r="CH50" s="3">
        <v>46082</v>
      </c>
      <c r="CI50" s="3">
        <f t="shared" si="122"/>
        <v>46082</v>
      </c>
      <c r="CJ50" s="3">
        <f t="shared" si="123"/>
        <v>46174</v>
      </c>
      <c r="CK50" s="3">
        <f t="shared" si="124"/>
        <v>46174</v>
      </c>
      <c r="CL50" s="146"/>
      <c r="CM50" s="146"/>
      <c r="CN50" s="146"/>
    </row>
    <row r="51" spans="1:92" s="5" customFormat="1" ht="42" customHeight="1">
      <c r="A51" s="131" t="s">
        <v>285</v>
      </c>
      <c r="B51" s="131" t="s">
        <v>413</v>
      </c>
      <c r="C51" s="132" t="s">
        <v>515</v>
      </c>
      <c r="D51" s="133" t="str">
        <f ca="1">IF(BU51&lt;TODAY(),"Terminé",(IF(BT51&gt;=TODAY(),"À venir","En cours")))</f>
        <v>À venir</v>
      </c>
      <c r="E51" s="245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246"/>
      <c r="R51" s="246"/>
      <c r="S51" s="246"/>
      <c r="T51" s="246"/>
      <c r="U51" s="246"/>
      <c r="V51" s="246"/>
      <c r="W51" s="246"/>
      <c r="X51" s="246"/>
      <c r="Y51" s="246"/>
      <c r="Z51" s="246"/>
      <c r="AA51" s="246"/>
      <c r="AB51" s="246"/>
      <c r="AC51" s="246"/>
      <c r="AD51" s="246"/>
      <c r="AE51" s="246"/>
      <c r="AF51" s="246"/>
      <c r="AG51" s="246"/>
      <c r="AH51" s="246"/>
      <c r="AI51" s="246"/>
      <c r="AJ51" s="246"/>
      <c r="AK51" s="246"/>
      <c r="AL51" s="246"/>
      <c r="AM51" s="246"/>
      <c r="AN51" s="246"/>
      <c r="AO51" s="246"/>
      <c r="AP51" s="246"/>
      <c r="AQ51" s="246"/>
      <c r="AR51" s="246"/>
      <c r="AS51" s="246"/>
      <c r="AT51" s="246"/>
      <c r="AU51" s="246"/>
      <c r="AV51" s="246"/>
      <c r="AW51" s="246"/>
      <c r="AX51" s="246"/>
      <c r="AY51" s="246"/>
      <c r="AZ51" s="246"/>
      <c r="BA51" s="303">
        <f t="shared" si="63"/>
        <v>47573</v>
      </c>
      <c r="BM51" s="391"/>
      <c r="BN51" s="144"/>
      <c r="BO51" s="364" t="s">
        <v>66</v>
      </c>
      <c r="BP51" s="364" t="s">
        <v>66</v>
      </c>
      <c r="BQ51" s="172" t="s">
        <v>80</v>
      </c>
      <c r="BR51" s="172"/>
      <c r="BS51" s="56"/>
      <c r="BT51" s="11">
        <v>46113</v>
      </c>
      <c r="BU51" s="39">
        <f>BT51+1460</f>
        <v>47573</v>
      </c>
      <c r="BV51" s="173">
        <f t="shared" si="115"/>
        <v>46113</v>
      </c>
      <c r="BW51" s="173">
        <f t="shared" si="116"/>
        <v>47573</v>
      </c>
      <c r="BX51" s="14"/>
      <c r="BY51" s="343"/>
      <c r="BZ51" s="45"/>
      <c r="CA51" s="375"/>
      <c r="CB51" s="375"/>
      <c r="CC51" s="52"/>
      <c r="CD51" s="175">
        <v>45992</v>
      </c>
      <c r="CE51" s="175">
        <f>IF(DAY(CD51)&lt;=15,DATE(YEAR(CD51),MONTH(CD51),1),EOMONTH(CD51,0))</f>
        <v>45992</v>
      </c>
      <c r="CF51" s="175">
        <v>46053</v>
      </c>
      <c r="CG51" s="175">
        <f>IF(DAY(CF51)&lt;=15,DATE(YEAR(CF51),MONTH(CF51),1),EOMONTH(CF51,0))</f>
        <v>46053</v>
      </c>
      <c r="CH51" s="175">
        <v>46054</v>
      </c>
      <c r="CI51" s="175">
        <f>IF(DAY(CH51)&lt;=15,DATE(YEAR(CH51),MONTH(CH51),1),EOMONTH(CH51,0))</f>
        <v>46054</v>
      </c>
      <c r="CJ51" s="3">
        <f t="shared" si="123"/>
        <v>46113</v>
      </c>
      <c r="CK51" s="3">
        <f t="shared" si="124"/>
        <v>46113</v>
      </c>
      <c r="CL51" s="146"/>
      <c r="CM51" s="146"/>
      <c r="CN51" s="146"/>
    </row>
    <row r="52" spans="1:92" s="5" customFormat="1" ht="42" customHeight="1">
      <c r="A52" s="131" t="s">
        <v>285</v>
      </c>
      <c r="B52" s="131" t="s">
        <v>431</v>
      </c>
      <c r="C52" s="132" t="s">
        <v>516</v>
      </c>
      <c r="D52" s="133" t="str">
        <f ca="1">IF(BU52&lt;TODAY(),"Terminé",(IF(BT52&gt;=TODAY(),"À venir","En cours")))</f>
        <v>À venir</v>
      </c>
      <c r="E52" s="245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6"/>
      <c r="T52" s="246"/>
      <c r="U52" s="246"/>
      <c r="V52" s="246"/>
      <c r="W52" s="246"/>
      <c r="X52" s="246"/>
      <c r="Y52" s="246"/>
      <c r="Z52" s="246"/>
      <c r="AA52" s="246"/>
      <c r="AB52" s="246"/>
      <c r="AC52" s="246"/>
      <c r="AD52" s="246"/>
      <c r="AE52" s="246"/>
      <c r="AF52" s="246"/>
      <c r="AG52" s="246"/>
      <c r="AH52" s="246"/>
      <c r="AI52" s="246"/>
      <c r="AJ52" s="246"/>
      <c r="AK52" s="246"/>
      <c r="AL52" s="246"/>
      <c r="AM52" s="246"/>
      <c r="AN52" s="246"/>
      <c r="AO52" s="246"/>
      <c r="AP52" s="246"/>
      <c r="AQ52" s="246"/>
      <c r="AR52" s="246"/>
      <c r="AS52" s="246"/>
      <c r="AT52" s="246"/>
      <c r="AU52" s="246"/>
      <c r="AV52" s="246"/>
      <c r="AW52" s="246"/>
      <c r="AX52" s="246"/>
      <c r="AY52" s="246"/>
      <c r="AZ52" s="246"/>
      <c r="BA52" s="303">
        <f t="shared" si="63"/>
        <v>48091</v>
      </c>
      <c r="BM52" s="391"/>
      <c r="BN52" s="144"/>
      <c r="BO52" s="364" t="s">
        <v>517</v>
      </c>
      <c r="BP52" s="364" t="s">
        <v>66</v>
      </c>
      <c r="BQ52" s="172" t="s">
        <v>80</v>
      </c>
      <c r="BR52" s="172"/>
      <c r="BS52" s="56"/>
      <c r="BT52" s="11">
        <v>46631</v>
      </c>
      <c r="BU52" s="39">
        <f>BT52+1460</f>
        <v>48091</v>
      </c>
      <c r="BV52" s="173">
        <f t="shared" ref="BV52" si="128">IF(DAY(BT52)&lt;=15,DATE(YEAR(BT52),MONTH(BT52),1),EOMONTH(BT52,0))</f>
        <v>46631</v>
      </c>
      <c r="BW52" s="173">
        <f t="shared" ref="BW52" si="129">IF(DAY(BU52)&lt;=15,DATE(YEAR(BU52),MONTH(BU52),1),EOMONTH(BU52,0))</f>
        <v>48091</v>
      </c>
      <c r="BX52" s="14"/>
      <c r="BY52" s="343"/>
      <c r="BZ52" s="45"/>
      <c r="CA52" s="375"/>
      <c r="CB52" s="375"/>
      <c r="CC52" s="52"/>
      <c r="CD52" s="175">
        <f>CF52-60</f>
        <v>46361</v>
      </c>
      <c r="CE52" s="175">
        <f>IF(DAY(CD52)&lt;=15,DATE(YEAR(CD52),MONTH(CD52),1),EOMONTH(CD52,0))</f>
        <v>46357</v>
      </c>
      <c r="CF52" s="175">
        <f>CH52</f>
        <v>46421</v>
      </c>
      <c r="CG52" s="175">
        <f>IF(DAY(CF52)&lt;=15,DATE(YEAR(CF52),MONTH(CF52),1),EOMONTH(CF52,0))</f>
        <v>46419</v>
      </c>
      <c r="CH52" s="175">
        <f>CJ52-210</f>
        <v>46421</v>
      </c>
      <c r="CI52" s="175">
        <f>IF(DAY(CH52)&lt;=15,DATE(YEAR(CH52),MONTH(CH52),1),EOMONTH(CH52,0))</f>
        <v>46419</v>
      </c>
      <c r="CJ52" s="175">
        <f>BT52</f>
        <v>46631</v>
      </c>
      <c r="CK52" s="175">
        <f>IF(DAY(CJ52)&lt;=15,DATE(YEAR(CJ52),MONTH(CJ52),1),EOMONTH(CJ52,0))</f>
        <v>46631</v>
      </c>
      <c r="CL52" s="146"/>
      <c r="CM52" s="146"/>
      <c r="CN52" s="146"/>
    </row>
    <row r="53" spans="1:92" ht="25.5" customHeight="1">
      <c r="CL53" s="146"/>
      <c r="CM53" s="146"/>
      <c r="CN53" s="146"/>
    </row>
  </sheetData>
  <sheetProtection algorithmName="SHA-512" hashValue="pxDwkwUtggluHao181cjQ5I+CoPIga3OmsecLnTH9PmePH7xfHQqueDchBEuT6sA6IT9G0QNDAA+we5qNyXxNQ==" saltValue="INn5WwLtBLlFddKgnLlfPA==" spinCount="100000" sheet="1" autoFilter="0"/>
  <autoFilter ref="A6:D6" xr:uid="{4B002572-0C21-4BF4-9570-1C7CEB1A8EEE}"/>
  <mergeCells count="5">
    <mergeCell ref="E5:P5"/>
    <mergeCell ref="Q5:AB5"/>
    <mergeCell ref="AC5:AN5"/>
    <mergeCell ref="A4:B4"/>
    <mergeCell ref="AO5:AZ5"/>
  </mergeCells>
  <phoneticPr fontId="12" type="noConversion"/>
  <conditionalFormatting sqref="C2">
    <cfRule type="expression" dxfId="209" priority="60">
      <formula>AND(BY$6&gt;=#REF!,BY$6&lt;=#REF!)</formula>
    </cfRule>
    <cfRule type="expression" dxfId="208" priority="61">
      <formula>AND(BY$6&gt;=#REF!,BY$6&lt;=#REF!)</formula>
    </cfRule>
    <cfRule type="expression" dxfId="207" priority="62">
      <formula>AND(BY$6&gt;=#REF!,BY$6&lt;=#REF!)</formula>
    </cfRule>
    <cfRule type="expression" dxfId="206" priority="63">
      <formula>AND(BY$6&gt;=#REF!,BY$6&lt;=#REF!)</formula>
    </cfRule>
  </conditionalFormatting>
  <conditionalFormatting sqref="D1:D5 D53:D1048576">
    <cfRule type="containsText" dxfId="205" priority="77" operator="containsText" text="A venir">
      <formula>NOT(ISERROR(SEARCH("A venir",D1)))</formula>
    </cfRule>
  </conditionalFormatting>
  <conditionalFormatting sqref="D1:D1048576">
    <cfRule type="containsText" dxfId="204" priority="31" operator="containsText" text="Term">
      <formula>NOT(ISERROR(SEARCH("Term",D1)))</formula>
    </cfRule>
  </conditionalFormatting>
  <conditionalFormatting sqref="D6:D52">
    <cfRule type="containsText" dxfId="203" priority="32" operator="containsText" text="A venir">
      <formula>NOT(ISERROR(SEARCH("A venir",D6)))</formula>
    </cfRule>
  </conditionalFormatting>
  <conditionalFormatting sqref="D7:D39 D42:D49">
    <cfRule type="containsText" dxfId="202" priority="66" operator="containsText" text="En cours">
      <formula>NOT(ISERROR(SEARCH("En cours",D7)))</formula>
    </cfRule>
    <cfRule type="expression" dxfId="201" priority="67">
      <formula>AND(D$6&gt;=$CE7,D$6&lt;=$CG7)</formula>
    </cfRule>
  </conditionalFormatting>
  <conditionalFormatting sqref="D40:D41 D50:D52">
    <cfRule type="containsText" dxfId="200" priority="27" operator="containsText" text="En cours">
      <formula>NOT(ISERROR(SEARCH("En cours",D40)))</formula>
    </cfRule>
    <cfRule type="expression" dxfId="199" priority="28">
      <formula>AND(D$6&gt;=$CE40,D$6&lt;=$CG40)</formula>
    </cfRule>
  </conditionalFormatting>
  <conditionalFormatting sqref="D50:D52 D40:D41">
    <cfRule type="containsText" dxfId="198" priority="25" operator="containsText" text="À venir">
      <formula>NOT(ISERROR(SEARCH("À venir",D40)))</formula>
    </cfRule>
  </conditionalFormatting>
  <conditionalFormatting sqref="D52">
    <cfRule type="expression" dxfId="197" priority="7">
      <formula>AND(D$6&gt;=$BV52,D$6&lt;=$BW52)</formula>
    </cfRule>
    <cfRule type="expression" dxfId="196" priority="8">
      <formula>AND(D$6&gt;=$CI52,D$6&lt;=$CK52)</formula>
    </cfRule>
  </conditionalFormatting>
  <conditionalFormatting sqref="D7:AZ14 D15 D16:AZ48 D49 D50:AZ50 D51:D52">
    <cfRule type="expression" dxfId="195" priority="36">
      <formula>AND(D$6&gt;=$BV7,D$6&lt;=$BW7)</formula>
    </cfRule>
    <cfRule type="expression" dxfId="194" priority="37">
      <formula>AND(D$6&gt;=$CI7,D$6&lt;=$CK7)</formula>
    </cfRule>
  </conditionalFormatting>
  <conditionalFormatting sqref="D51:AZ52">
    <cfRule type="expression" dxfId="193" priority="3">
      <formula>AND(D$6&gt;=$BV51,D$6&lt;=$BW51)</formula>
    </cfRule>
    <cfRule type="expression" dxfId="192" priority="4">
      <formula>AND(D$6&gt;=$CI51,D$6&lt;=$CK51)</formula>
    </cfRule>
  </conditionalFormatting>
  <conditionalFormatting sqref="E7:AZ14 E16:AZ48 E50:AZ50">
    <cfRule type="expression" dxfId="191" priority="72">
      <formula>AND(E$6&gt;=$CE7,E$6&lt;=$CG7)</formula>
    </cfRule>
  </conditionalFormatting>
  <conditionalFormatting sqref="E51:AZ52">
    <cfRule type="expression" dxfId="190" priority="5">
      <formula>AND(E$6&gt;=$CE51,E$6&lt;=$CG51)</formula>
    </cfRule>
  </conditionalFormatting>
  <conditionalFormatting sqref="Q15:AZ15 Q49:AZ49">
    <cfRule type="expression" dxfId="189" priority="11">
      <formula>AND(Q$6&gt;=$BV15,Q$6&lt;=$BW15)</formula>
    </cfRule>
    <cfRule type="expression" dxfId="188" priority="12">
      <formula>AND(Q$6&gt;=$CI15,Q$6&lt;=$CK15)</formula>
    </cfRule>
    <cfRule type="expression" dxfId="187" priority="13">
      <formula>AND(Q$6&gt;=$CE15,Q$6&lt;=$CG15)</formula>
    </cfRule>
  </conditionalFormatting>
  <conditionalFormatting sqref="BO41">
    <cfRule type="duplicateValues" dxfId="186" priority="991"/>
  </conditionalFormatting>
  <conditionalFormatting sqref="BO51:BP51">
    <cfRule type="duplicateValues" dxfId="185" priority="6"/>
  </conditionalFormatting>
  <conditionalFormatting sqref="BO52:BP52">
    <cfRule type="duplicateValues" dxfId="184" priority="1"/>
  </conditionalFormatting>
  <conditionalFormatting sqref="BP40:BP41 BO50:BP50">
    <cfRule type="duplicateValues" dxfId="183" priority="993"/>
  </conditionalFormatting>
  <conditionalFormatting sqref="BS7:BS8 BX7:BX8">
    <cfRule type="expression" dxfId="182" priority="446">
      <formula>AND(BS$6&gt;=$BV7,BS$6&lt;=$BW7)</formula>
    </cfRule>
    <cfRule type="expression" dxfId="181" priority="450">
      <formula>AND(BS$6&gt;=$CI7,BS$6&lt;=$CK7)</formula>
    </cfRule>
    <cfRule type="expression" dxfId="180" priority="454">
      <formula>AND(BS$6&gt;=$CE7,BS$6&lt;=$CG7)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61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54D3A91-B3EE-4308-B836-1A25E1A462AD}">
          <x14:formula1>
            <xm:f>Feuil1!$D$7:$D$8</xm:f>
          </x14:formula1>
          <xm:sqref>CB7:CC37 CB50:CC50 CB40:CC41</xm:sqref>
        </x14:dataValidation>
        <x14:dataValidation type="list" allowBlank="1" showInputMessage="1" showErrorMessage="1" xr:uid="{13610672-BE38-4672-926F-796E489CE91D}">
          <x14:formula1>
            <xm:f>Feuil1!$B$7:$B$9</xm:f>
          </x14:formula1>
          <xm:sqref>CA7:CA37 CA50 CA40:CA41</xm:sqref>
        </x14:dataValidation>
        <x14:dataValidation type="list" allowBlank="1" showInputMessage="1" showErrorMessage="1" xr:uid="{E3C0B440-E999-4458-97B6-9C86B69F0BC2}">
          <x14:formula1>
            <xm:f>Feuil1!$A$7:$A$13</xm:f>
          </x14:formula1>
          <xm:sqref>BZ7:BZ37 BZ50 BZ40:BZ41</xm:sqref>
        </x14:dataValidation>
        <x14:dataValidation type="list" allowBlank="1" showInputMessage="1" showErrorMessage="1" xr:uid="{E896AA41-14C6-463C-AC52-BCDB32AA57A9}">
          <x14:formula1>
            <xm:f>Feuil1!$A$1:$A$3</xm:f>
          </x14:formula1>
          <xm:sqref>BX7:BX41 BX50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AEEB0-54B8-4BAC-90EE-89DE353AE2DC}">
  <sheetPr codeName="Feuil4">
    <pageSetUpPr fitToPage="1"/>
  </sheetPr>
  <dimension ref="A1:CJ36"/>
  <sheetViews>
    <sheetView showGridLines="0" zoomScale="60" zoomScaleNormal="60" workbookViewId="0">
      <pane xSplit="4" ySplit="6" topLeftCell="Q7" activePane="bottomRight" state="frozen"/>
      <selection pane="topRight" activeCell="D6" sqref="D6"/>
      <selection pane="bottomLeft" activeCell="D6" sqref="D6"/>
      <selection pane="bottomRight" activeCell="C13" sqref="C13"/>
    </sheetView>
  </sheetViews>
  <sheetFormatPr baseColWidth="10" defaultColWidth="23.453125" defaultRowHeight="14.5"/>
  <cols>
    <col min="1" max="1" width="18.453125" style="29" customWidth="1"/>
    <col min="2" max="2" width="32.81640625" style="30" customWidth="1"/>
    <col min="3" max="3" width="64.453125" style="7" customWidth="1"/>
    <col min="4" max="4" width="13.1796875" style="23" customWidth="1"/>
    <col min="5" max="16" width="3" style="36" hidden="1" customWidth="1"/>
    <col min="17" max="52" width="3" style="36" customWidth="1"/>
    <col min="53" max="53" width="15.1796875" style="6" customWidth="1"/>
    <col min="54" max="54" width="14.81640625" customWidth="1"/>
    <col min="55" max="55" width="10.26953125" customWidth="1"/>
    <col min="56" max="62" width="6.453125" customWidth="1"/>
    <col min="63" max="63" width="16.7265625" customWidth="1"/>
    <col min="64" max="64" width="17.81640625" customWidth="1"/>
    <col min="65" max="65" width="23.81640625" customWidth="1"/>
    <col min="66" max="70" width="23.453125" hidden="1" customWidth="1"/>
    <col min="71" max="72" width="13.453125" hidden="1" customWidth="1"/>
    <col min="73" max="73" width="12.26953125" hidden="1" customWidth="1"/>
    <col min="74" max="74" width="14.81640625" hidden="1" customWidth="1"/>
    <col min="75" max="75" width="23.453125" hidden="1" customWidth="1"/>
    <col min="76" max="76" width="59.1796875" hidden="1" customWidth="1"/>
    <col min="77" max="88" width="23.453125" hidden="1" customWidth="1"/>
  </cols>
  <sheetData>
    <row r="1" spans="1:88" hidden="1">
      <c r="A1" s="4"/>
      <c r="B1"/>
      <c r="E1" s="15">
        <f t="shared" ref="E1:AN1" si="0">VALUE(YEAR(E6)&amp;TEXT(MONTH(E6),"00"))</f>
        <v>202401</v>
      </c>
      <c r="F1" s="15">
        <f t="shared" si="0"/>
        <v>202402</v>
      </c>
      <c r="G1" s="15">
        <f t="shared" si="0"/>
        <v>202403</v>
      </c>
      <c r="H1" s="15">
        <f t="shared" si="0"/>
        <v>202404</v>
      </c>
      <c r="I1" s="15">
        <f t="shared" si="0"/>
        <v>202405</v>
      </c>
      <c r="J1" s="15">
        <f t="shared" si="0"/>
        <v>202406</v>
      </c>
      <c r="K1" s="15">
        <f t="shared" si="0"/>
        <v>202407</v>
      </c>
      <c r="L1" s="15">
        <f t="shared" si="0"/>
        <v>202408</v>
      </c>
      <c r="M1" s="15">
        <f t="shared" si="0"/>
        <v>202409</v>
      </c>
      <c r="N1" s="15">
        <f t="shared" si="0"/>
        <v>202410</v>
      </c>
      <c r="O1" s="15">
        <f t="shared" si="0"/>
        <v>202411</v>
      </c>
      <c r="P1" s="15">
        <f t="shared" si="0"/>
        <v>202412</v>
      </c>
      <c r="Q1" s="15">
        <f t="shared" si="0"/>
        <v>202501</v>
      </c>
      <c r="R1" s="15">
        <f t="shared" si="0"/>
        <v>202502</v>
      </c>
      <c r="S1" s="15">
        <f t="shared" si="0"/>
        <v>202503</v>
      </c>
      <c r="T1" s="15">
        <f t="shared" si="0"/>
        <v>202504</v>
      </c>
      <c r="U1" s="15">
        <f t="shared" si="0"/>
        <v>202505</v>
      </c>
      <c r="V1" s="15">
        <f t="shared" si="0"/>
        <v>202506</v>
      </c>
      <c r="W1" s="15">
        <f t="shared" si="0"/>
        <v>202507</v>
      </c>
      <c r="X1" s="15">
        <f t="shared" si="0"/>
        <v>202508</v>
      </c>
      <c r="Y1" s="15">
        <f t="shared" si="0"/>
        <v>202509</v>
      </c>
      <c r="Z1" s="15">
        <f t="shared" si="0"/>
        <v>202510</v>
      </c>
      <c r="AA1" s="15">
        <f t="shared" si="0"/>
        <v>202511</v>
      </c>
      <c r="AB1" s="15">
        <f t="shared" si="0"/>
        <v>202512</v>
      </c>
      <c r="AC1" s="15">
        <f t="shared" si="0"/>
        <v>202601</v>
      </c>
      <c r="AD1" s="15">
        <f t="shared" si="0"/>
        <v>202602</v>
      </c>
      <c r="AE1" s="15">
        <f t="shared" si="0"/>
        <v>202603</v>
      </c>
      <c r="AF1" s="15">
        <f t="shared" si="0"/>
        <v>202604</v>
      </c>
      <c r="AG1" s="15">
        <f t="shared" si="0"/>
        <v>202605</v>
      </c>
      <c r="AH1" s="15">
        <f t="shared" si="0"/>
        <v>202606</v>
      </c>
      <c r="AI1" s="15">
        <f t="shared" si="0"/>
        <v>202607</v>
      </c>
      <c r="AJ1" s="15">
        <f t="shared" si="0"/>
        <v>202608</v>
      </c>
      <c r="AK1" s="15">
        <f t="shared" si="0"/>
        <v>202609</v>
      </c>
      <c r="AL1" s="15">
        <f t="shared" si="0"/>
        <v>202610</v>
      </c>
      <c r="AM1" s="15">
        <f t="shared" si="0"/>
        <v>202611</v>
      </c>
      <c r="AN1" s="15">
        <f t="shared" si="0"/>
        <v>202612</v>
      </c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</row>
    <row r="2" spans="1:88" ht="22" customHeight="1">
      <c r="A2" s="25"/>
      <c r="B2" s="26"/>
      <c r="C2" s="228" t="s">
        <v>20</v>
      </c>
    </row>
    <row r="3" spans="1:88" ht="22" customHeight="1">
      <c r="A3" s="25"/>
      <c r="B3" s="127"/>
      <c r="C3" s="230" t="s">
        <v>21</v>
      </c>
    </row>
    <row r="4" spans="1:88" ht="22" customHeight="1">
      <c r="A4" s="398" t="s">
        <v>518</v>
      </c>
      <c r="B4" s="399"/>
      <c r="C4" s="231" t="s">
        <v>23</v>
      </c>
    </row>
    <row r="5" spans="1:88" ht="20" thickBot="1">
      <c r="A5" s="190"/>
      <c r="B5" s="298"/>
      <c r="C5" s="143"/>
      <c r="D5" s="144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1">
        <v>2027</v>
      </c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A5" s="146"/>
    </row>
    <row r="6" spans="1:88" s="116" customFormat="1" ht="47.25" customHeight="1" thickBot="1">
      <c r="A6" s="129" t="s">
        <v>24</v>
      </c>
      <c r="B6" s="129" t="s">
        <v>25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N6" s="104" t="s">
        <v>29</v>
      </c>
      <c r="BO6" s="182" t="s">
        <v>519</v>
      </c>
      <c r="BP6" s="105" t="s">
        <v>520</v>
      </c>
      <c r="BQ6" s="107" t="s">
        <v>32</v>
      </c>
      <c r="BR6" s="108" t="s">
        <v>33</v>
      </c>
      <c r="BS6" s="109" t="s">
        <v>34</v>
      </c>
      <c r="BT6" s="109" t="s">
        <v>28</v>
      </c>
      <c r="BU6" s="110" t="s">
        <v>35</v>
      </c>
      <c r="BV6" s="111" t="s">
        <v>36</v>
      </c>
      <c r="BW6" s="106" t="s">
        <v>37</v>
      </c>
      <c r="BX6" s="105" t="s">
        <v>38</v>
      </c>
      <c r="BY6" s="307" t="s">
        <v>6</v>
      </c>
      <c r="BZ6" s="377" t="s">
        <v>7</v>
      </c>
      <c r="CA6" s="377" t="s">
        <v>8</v>
      </c>
      <c r="CB6" s="88" t="s">
        <v>39</v>
      </c>
      <c r="CC6" s="112" t="s">
        <v>40</v>
      </c>
      <c r="CD6" s="113" t="s">
        <v>41</v>
      </c>
      <c r="CE6" s="114" t="s">
        <v>42</v>
      </c>
      <c r="CF6" s="113" t="s">
        <v>41</v>
      </c>
      <c r="CG6" s="115" t="s">
        <v>43</v>
      </c>
      <c r="CH6" s="113" t="s">
        <v>41</v>
      </c>
      <c r="CI6" s="115" t="s">
        <v>44</v>
      </c>
      <c r="CJ6" s="113" t="s">
        <v>41</v>
      </c>
    </row>
    <row r="7" spans="1:88" ht="32.5" customHeight="1">
      <c r="A7" s="131" t="s">
        <v>521</v>
      </c>
      <c r="B7" s="131" t="s">
        <v>84</v>
      </c>
      <c r="C7" s="132" t="s">
        <v>522</v>
      </c>
      <c r="D7" s="133" t="str">
        <f t="shared" ref="D7:D36" ca="1" si="1">IF(BT7&lt;TODAY(),"Terminé",(IF(BS7&gt;=TODAY(),"À venir","En cours")))</f>
        <v>En cours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303">
        <f t="shared" ref="BA7:BA36" si="2">BT7</f>
        <v>46871</v>
      </c>
      <c r="BB7" s="383"/>
      <c r="BL7" s="383"/>
      <c r="BN7" s="8" t="s">
        <v>523</v>
      </c>
      <c r="BO7" s="9" t="s">
        <v>521</v>
      </c>
      <c r="BP7" s="45" t="s">
        <v>94</v>
      </c>
      <c r="BQ7" s="1" t="s">
        <v>524</v>
      </c>
      <c r="BR7" s="1" t="s">
        <v>95</v>
      </c>
      <c r="BS7" s="11">
        <v>45411</v>
      </c>
      <c r="BT7" s="11">
        <f>BS7+1460</f>
        <v>46871</v>
      </c>
      <c r="BU7" s="2">
        <f t="shared" ref="BU7:BU28" si="3">IF(DAY(BS7)&lt;=15,DATE(YEAR(BS7),MONTH(BS7),1),EOMONTH(BS7,0))</f>
        <v>45412</v>
      </c>
      <c r="BV7" s="2">
        <f t="shared" ref="BV7:BV28" si="4">IF(DAY(BT7)&lt;=15,DATE(YEAR(BT7),MONTH(BT7),1),EOMONTH(BT7,0))</f>
        <v>46873</v>
      </c>
      <c r="BW7" s="52" t="s">
        <v>0</v>
      </c>
      <c r="BX7" s="71" t="s">
        <v>525</v>
      </c>
      <c r="BY7" s="45"/>
      <c r="BZ7" s="375" t="s">
        <v>10</v>
      </c>
      <c r="CA7" s="376"/>
      <c r="CB7" s="52" t="s">
        <v>11</v>
      </c>
      <c r="CC7" s="2">
        <f t="shared" ref="CC7:CC25" si="5">CE7-60</f>
        <v>45141</v>
      </c>
      <c r="CD7" s="2">
        <f t="shared" ref="CD7:CD28" si="6">IF(DAY(CC7)&lt;=15,DATE(YEAR(CC7),MONTH(CC7),1),EOMONTH(CC7,0))</f>
        <v>45139</v>
      </c>
      <c r="CE7" s="2">
        <f t="shared" ref="CE7:CE28" si="7">CG7</f>
        <v>45201</v>
      </c>
      <c r="CF7" s="2">
        <f t="shared" ref="CF7:CF28" si="8">IF(DAY(CE7)&lt;=15,DATE(YEAR(CE7),MONTH(CE7),1),EOMONTH(CE7,0))</f>
        <v>45200</v>
      </c>
      <c r="CG7" s="2">
        <f t="shared" ref="CG7:CG26" si="9">CI7-210</f>
        <v>45201</v>
      </c>
      <c r="CH7" s="2">
        <f t="shared" ref="CH7:CH28" si="10">IF(DAY(CG7)&lt;=15,DATE(YEAR(CG7),MONTH(CG7),1),EOMONTH(CG7,0))</f>
        <v>45200</v>
      </c>
      <c r="CI7" s="2">
        <f t="shared" ref="CI7:CI28" si="11">BS7</f>
        <v>45411</v>
      </c>
      <c r="CJ7" s="2">
        <f t="shared" ref="CJ7:CJ28" si="12">IF(DAY(CI7)&lt;=15,DATE(YEAR(CI7),MONTH(CI7),1),EOMONTH(CI7,0))</f>
        <v>45412</v>
      </c>
    </row>
    <row r="8" spans="1:88" ht="32.5" customHeight="1">
      <c r="A8" s="308" t="s">
        <v>526</v>
      </c>
      <c r="B8" s="131" t="s">
        <v>84</v>
      </c>
      <c r="C8" s="132" t="s">
        <v>527</v>
      </c>
      <c r="D8" s="133" t="str">
        <f ca="1">IF(BT8&lt;TODAY(),"Terminé",(IF(BS8&gt;=TODAY(),"À venir","En cours")))</f>
        <v>En cours</v>
      </c>
      <c r="E8" s="245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303">
        <f>BT8</f>
        <v>47039</v>
      </c>
      <c r="BB8" s="383"/>
      <c r="BL8" s="383"/>
      <c r="BN8" s="8" t="s">
        <v>187</v>
      </c>
      <c r="BO8" s="9" t="s">
        <v>526</v>
      </c>
      <c r="BP8" s="45" t="s">
        <v>94</v>
      </c>
      <c r="BQ8" s="1" t="s">
        <v>524</v>
      </c>
      <c r="BR8" s="59" t="s">
        <v>50</v>
      </c>
      <c r="BS8" s="11">
        <v>45579</v>
      </c>
      <c r="BT8" s="11">
        <v>47039</v>
      </c>
      <c r="BU8" s="2">
        <f>IF(DAY(BS8)&lt;=15,DATE(YEAR(BS8),MONTH(BS8),1),EOMONTH(BS8,0))</f>
        <v>45566</v>
      </c>
      <c r="BV8" s="2">
        <f>IF(DAY(BT8)&lt;=15,DATE(YEAR(BT8),MONTH(BT8),1),EOMONTH(BT8,0))</f>
        <v>47027</v>
      </c>
      <c r="BW8" s="52"/>
      <c r="BX8" s="71"/>
      <c r="BY8" s="45"/>
      <c r="BZ8" s="375"/>
      <c r="CA8" s="376"/>
      <c r="CB8" s="52"/>
      <c r="CC8" s="2">
        <f>CE8-60</f>
        <v>45309</v>
      </c>
      <c r="CD8" s="2">
        <f>IF(DAY(CC8)&lt;=15,DATE(YEAR(CC8),MONTH(CC8),1),EOMONTH(CC8,0))</f>
        <v>45322</v>
      </c>
      <c r="CE8" s="2">
        <f>CG8</f>
        <v>45369</v>
      </c>
      <c r="CF8" s="2">
        <f>IF(DAY(CE8)&lt;=15,DATE(YEAR(CE8),MONTH(CE8),1),EOMONTH(CE8,0))</f>
        <v>45382</v>
      </c>
      <c r="CG8" s="2">
        <f>CI8-210</f>
        <v>45369</v>
      </c>
      <c r="CH8" s="2">
        <f>IF(DAY(CG8)&lt;=15,DATE(YEAR(CG8),MONTH(CG8),1),EOMONTH(CG8,0))</f>
        <v>45382</v>
      </c>
      <c r="CI8" s="2">
        <f>BS8</f>
        <v>45579</v>
      </c>
      <c r="CJ8" s="2">
        <f>IF(DAY(CI8)&lt;=15,DATE(YEAR(CI8),MONTH(CI8),1),EOMONTH(CI8,0))</f>
        <v>45566</v>
      </c>
    </row>
    <row r="9" spans="1:88" ht="31">
      <c r="A9" s="131" t="s">
        <v>528</v>
      </c>
      <c r="B9" s="131" t="s">
        <v>529</v>
      </c>
      <c r="C9" s="132" t="s">
        <v>530</v>
      </c>
      <c r="D9" s="133" t="str">
        <f t="shared" ca="1" si="1"/>
        <v>En cours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303">
        <f t="shared" si="2"/>
        <v>46551</v>
      </c>
      <c r="BB9" s="383"/>
      <c r="BL9" s="383"/>
      <c r="BN9" s="8" t="s">
        <v>531</v>
      </c>
      <c r="BO9" s="9" t="s">
        <v>528</v>
      </c>
      <c r="BP9" s="45" t="s">
        <v>94</v>
      </c>
      <c r="BQ9" s="1" t="s">
        <v>524</v>
      </c>
      <c r="BR9" s="1" t="s">
        <v>95</v>
      </c>
      <c r="BS9" s="11">
        <v>45091</v>
      </c>
      <c r="BT9" s="11">
        <v>46551</v>
      </c>
      <c r="BU9" s="2">
        <f>IF(DAY(BS9)&lt;=15,DATE(YEAR(BS9),MONTH(BS9),1),EOMONTH(BS9,0))</f>
        <v>45078</v>
      </c>
      <c r="BV9" s="2">
        <f t="shared" si="4"/>
        <v>46539</v>
      </c>
      <c r="BW9" s="52" t="s">
        <v>0</v>
      </c>
      <c r="BX9" s="71" t="s">
        <v>532</v>
      </c>
      <c r="BY9" s="45" t="s">
        <v>17</v>
      </c>
      <c r="BZ9" s="375" t="s">
        <v>10</v>
      </c>
      <c r="CA9" s="376"/>
      <c r="CB9" s="52"/>
      <c r="CC9" s="2">
        <f t="shared" si="5"/>
        <v>44821</v>
      </c>
      <c r="CD9" s="2">
        <f t="shared" si="6"/>
        <v>44834</v>
      </c>
      <c r="CE9" s="2">
        <f t="shared" si="7"/>
        <v>44881</v>
      </c>
      <c r="CF9" s="2">
        <f t="shared" si="8"/>
        <v>44895</v>
      </c>
      <c r="CG9" s="2">
        <f t="shared" si="9"/>
        <v>44881</v>
      </c>
      <c r="CH9" s="2">
        <f t="shared" si="10"/>
        <v>44895</v>
      </c>
      <c r="CI9" s="2">
        <f t="shared" si="11"/>
        <v>45091</v>
      </c>
      <c r="CJ9" s="2">
        <f t="shared" si="12"/>
        <v>45078</v>
      </c>
    </row>
    <row r="10" spans="1:88" ht="31">
      <c r="A10" s="131" t="s">
        <v>285</v>
      </c>
      <c r="B10" s="131" t="s">
        <v>529</v>
      </c>
      <c r="C10" s="132" t="s">
        <v>530</v>
      </c>
      <c r="D10" s="133" t="str">
        <f t="shared" ca="1" si="1"/>
        <v>À venir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2"/>
        <v>48011</v>
      </c>
      <c r="BB10" s="383"/>
      <c r="BL10" s="383"/>
      <c r="BN10" s="9" t="s">
        <v>528</v>
      </c>
      <c r="BO10" s="9" t="s">
        <v>533</v>
      </c>
      <c r="BP10" s="45" t="s">
        <v>94</v>
      </c>
      <c r="BQ10" s="1"/>
      <c r="BR10" s="1"/>
      <c r="BS10" s="11">
        <f>BT9</f>
        <v>46551</v>
      </c>
      <c r="BT10" s="11">
        <f>BS10+1460</f>
        <v>48011</v>
      </c>
      <c r="BU10" s="2">
        <f>IF(DAY(BS10)&lt;=15,DATE(YEAR(BS10),MONTH(BS10),1),EOMONTH(BS10,0))</f>
        <v>46539</v>
      </c>
      <c r="BV10" s="2">
        <f t="shared" ref="BV10" si="13">IF(DAY(BT10)&lt;=15,DATE(YEAR(BT10),MONTH(BT10),1),EOMONTH(BT10,0))</f>
        <v>48000</v>
      </c>
      <c r="BW10" s="52"/>
      <c r="BX10" s="71"/>
      <c r="BY10" s="45"/>
      <c r="BZ10" s="375"/>
      <c r="CA10" s="376"/>
      <c r="CB10" s="52"/>
      <c r="CC10" s="2">
        <f t="shared" ref="CC10" si="14">CE10-60</f>
        <v>46281</v>
      </c>
      <c r="CD10" s="2">
        <f t="shared" ref="CD10" si="15">IF(DAY(CC10)&lt;=15,DATE(YEAR(CC10),MONTH(CC10),1),EOMONTH(CC10,0))</f>
        <v>46295</v>
      </c>
      <c r="CE10" s="2">
        <f t="shared" ref="CE10" si="16">CG10</f>
        <v>46341</v>
      </c>
      <c r="CF10" s="2">
        <f t="shared" ref="CF10" si="17">IF(DAY(CE10)&lt;=15,DATE(YEAR(CE10),MONTH(CE10),1),EOMONTH(CE10,0))</f>
        <v>46327</v>
      </c>
      <c r="CG10" s="2">
        <f t="shared" ref="CG10" si="18">CI10-210</f>
        <v>46341</v>
      </c>
      <c r="CH10" s="2">
        <f t="shared" ref="CH10" si="19">IF(DAY(CG10)&lt;=15,DATE(YEAR(CG10),MONTH(CG10),1),EOMONTH(CG10,0))</f>
        <v>46327</v>
      </c>
      <c r="CI10" s="2">
        <f t="shared" ref="CI10" si="20">BS10</f>
        <v>46551</v>
      </c>
      <c r="CJ10" s="2">
        <f t="shared" ref="CJ10" si="21">IF(DAY(CI10)&lt;=15,DATE(YEAR(CI10),MONTH(CI10),1),EOMONTH(CI10,0))</f>
        <v>46539</v>
      </c>
    </row>
    <row r="11" spans="1:88" ht="28" hidden="1" customHeight="1">
      <c r="A11" s="395" t="s">
        <v>534</v>
      </c>
      <c r="B11" s="131" t="s">
        <v>529</v>
      </c>
      <c r="C11" s="132" t="s">
        <v>535</v>
      </c>
      <c r="D11" s="133" t="str">
        <f t="shared" ca="1" si="1"/>
        <v>En cours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 t="shared" si="2"/>
        <v>46873</v>
      </c>
      <c r="BB11" s="383"/>
      <c r="BL11" s="383"/>
      <c r="BN11" s="8" t="s">
        <v>536</v>
      </c>
      <c r="BO11" s="334" t="s">
        <v>534</v>
      </c>
      <c r="BP11" s="45" t="s">
        <v>94</v>
      </c>
      <c r="BQ11" s="1" t="s">
        <v>524</v>
      </c>
      <c r="BR11" s="59" t="s">
        <v>63</v>
      </c>
      <c r="BS11" s="11">
        <v>45413</v>
      </c>
      <c r="BT11" s="11">
        <f>BS11+1460</f>
        <v>46873</v>
      </c>
      <c r="BU11" s="2">
        <f t="shared" si="3"/>
        <v>45413</v>
      </c>
      <c r="BV11" s="2">
        <f t="shared" si="4"/>
        <v>46873</v>
      </c>
      <c r="BW11" s="52" t="s">
        <v>0</v>
      </c>
      <c r="BX11" s="71" t="s">
        <v>537</v>
      </c>
      <c r="BY11" s="45" t="s">
        <v>14</v>
      </c>
      <c r="BZ11" s="375" t="s">
        <v>10</v>
      </c>
      <c r="CA11" s="376"/>
      <c r="CB11" s="52" t="s">
        <v>10</v>
      </c>
      <c r="CC11" s="2">
        <f t="shared" si="5"/>
        <v>45143</v>
      </c>
      <c r="CD11" s="2">
        <f t="shared" si="6"/>
        <v>45139</v>
      </c>
      <c r="CE11" s="2">
        <f t="shared" si="7"/>
        <v>45203</v>
      </c>
      <c r="CF11" s="2">
        <f t="shared" si="8"/>
        <v>45200</v>
      </c>
      <c r="CG11" s="2">
        <f t="shared" si="9"/>
        <v>45203</v>
      </c>
      <c r="CH11" s="2">
        <f t="shared" si="10"/>
        <v>45200</v>
      </c>
      <c r="CI11" s="2">
        <f t="shared" si="11"/>
        <v>45413</v>
      </c>
      <c r="CJ11" s="2">
        <f t="shared" si="12"/>
        <v>45413</v>
      </c>
    </row>
    <row r="12" spans="1:88" ht="33.75" customHeight="1">
      <c r="A12" s="131" t="s">
        <v>538</v>
      </c>
      <c r="B12" s="131" t="s">
        <v>529</v>
      </c>
      <c r="C12" s="132" t="s">
        <v>539</v>
      </c>
      <c r="D12" s="133" t="str">
        <f t="shared" ca="1" si="1"/>
        <v>En cours</v>
      </c>
      <c r="E12" s="245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303">
        <f t="shared" ref="BA12:BA21" si="22">BT12</f>
        <v>46782</v>
      </c>
      <c r="BB12" s="383"/>
      <c r="BL12" s="383"/>
      <c r="BN12" s="8" t="s">
        <v>538</v>
      </c>
      <c r="BO12" s="10" t="s">
        <v>538</v>
      </c>
      <c r="BP12" s="45" t="s">
        <v>94</v>
      </c>
      <c r="BQ12" s="1"/>
      <c r="BR12" s="1" t="s">
        <v>63</v>
      </c>
      <c r="BS12" s="11">
        <v>45323</v>
      </c>
      <c r="BT12" s="11">
        <v>46782</v>
      </c>
      <c r="BU12" s="2">
        <f t="shared" si="3"/>
        <v>45323</v>
      </c>
      <c r="BV12" s="2">
        <f t="shared" si="4"/>
        <v>46783</v>
      </c>
      <c r="BW12" s="52" t="s">
        <v>0</v>
      </c>
      <c r="BX12" s="71" t="s">
        <v>540</v>
      </c>
      <c r="BY12" s="45"/>
      <c r="BZ12" s="375" t="s">
        <v>10</v>
      </c>
      <c r="CA12" s="376"/>
      <c r="CB12" s="52" t="s">
        <v>10</v>
      </c>
      <c r="CC12" s="2">
        <f t="shared" si="5"/>
        <v>45053</v>
      </c>
      <c r="CD12" s="2">
        <f t="shared" si="6"/>
        <v>45047</v>
      </c>
      <c r="CE12" s="2">
        <f t="shared" si="7"/>
        <v>45113</v>
      </c>
      <c r="CF12" s="2">
        <f t="shared" si="8"/>
        <v>45108</v>
      </c>
      <c r="CG12" s="2">
        <f t="shared" si="9"/>
        <v>45113</v>
      </c>
      <c r="CH12" s="2">
        <f t="shared" si="10"/>
        <v>45108</v>
      </c>
      <c r="CI12" s="2">
        <f t="shared" si="11"/>
        <v>45323</v>
      </c>
      <c r="CJ12" s="2">
        <f t="shared" si="12"/>
        <v>45323</v>
      </c>
    </row>
    <row r="13" spans="1:88" ht="45" customHeight="1">
      <c r="A13" s="131" t="s">
        <v>541</v>
      </c>
      <c r="B13" s="131" t="s">
        <v>529</v>
      </c>
      <c r="C13" s="132" t="s">
        <v>542</v>
      </c>
      <c r="D13" s="133" t="str">
        <f t="shared" ca="1" si="1"/>
        <v>En cours</v>
      </c>
      <c r="E13" s="245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303">
        <f t="shared" si="22"/>
        <v>46904</v>
      </c>
      <c r="BB13" s="383"/>
      <c r="BL13" s="383"/>
      <c r="BN13" s="8" t="s">
        <v>541</v>
      </c>
      <c r="BO13" s="9" t="s">
        <v>541</v>
      </c>
      <c r="BP13" s="45" t="s">
        <v>94</v>
      </c>
      <c r="BQ13" s="1" t="s">
        <v>524</v>
      </c>
      <c r="BR13" s="1" t="s">
        <v>50</v>
      </c>
      <c r="BS13" s="11">
        <v>45444</v>
      </c>
      <c r="BT13" s="11">
        <v>46904</v>
      </c>
      <c r="BU13" s="2">
        <f t="shared" si="3"/>
        <v>45444</v>
      </c>
      <c r="BV13" s="2">
        <f t="shared" si="4"/>
        <v>46904</v>
      </c>
      <c r="BW13" s="52"/>
      <c r="BX13" s="71" t="s">
        <v>542</v>
      </c>
      <c r="BY13" s="45"/>
      <c r="BZ13" s="375"/>
      <c r="CA13" s="376"/>
      <c r="CB13" s="52"/>
      <c r="CC13" s="2">
        <f t="shared" si="5"/>
        <v>45174</v>
      </c>
      <c r="CD13" s="2">
        <f t="shared" si="6"/>
        <v>45170</v>
      </c>
      <c r="CE13" s="2">
        <f t="shared" si="7"/>
        <v>45234</v>
      </c>
      <c r="CF13" s="2">
        <f t="shared" si="8"/>
        <v>45231</v>
      </c>
      <c r="CG13" s="2">
        <f t="shared" si="9"/>
        <v>45234</v>
      </c>
      <c r="CH13" s="2">
        <f t="shared" si="10"/>
        <v>45231</v>
      </c>
      <c r="CI13" s="2">
        <f t="shared" si="11"/>
        <v>45444</v>
      </c>
      <c r="CJ13" s="2">
        <f t="shared" si="12"/>
        <v>45444</v>
      </c>
    </row>
    <row r="14" spans="1:88" ht="32.5" customHeight="1">
      <c r="A14" s="131" t="s">
        <v>543</v>
      </c>
      <c r="B14" s="131" t="s">
        <v>544</v>
      </c>
      <c r="C14" s="132" t="s">
        <v>545</v>
      </c>
      <c r="D14" s="133" t="str">
        <f t="shared" ref="D14:D21" ca="1" si="23">IF(BT14&lt;TODAY(),"Terminé",(IF(BS14&gt;=TODAY(),"À venir","En cours")))</f>
        <v>En cours</v>
      </c>
      <c r="E14" s="245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303">
        <f t="shared" si="22"/>
        <v>46934</v>
      </c>
      <c r="BB14" s="383"/>
      <c r="BL14" s="383"/>
      <c r="BN14" s="8" t="s">
        <v>543</v>
      </c>
      <c r="BO14" s="9" t="s">
        <v>543</v>
      </c>
      <c r="BP14" s="45" t="s">
        <v>94</v>
      </c>
      <c r="BQ14" s="1" t="s">
        <v>524</v>
      </c>
      <c r="BR14" s="59" t="s">
        <v>50</v>
      </c>
      <c r="BS14" s="11">
        <v>45474</v>
      </c>
      <c r="BT14" s="11">
        <v>46934</v>
      </c>
      <c r="BU14" s="2">
        <f>IF(DAY(BS14)&lt;=15,DATE(YEAR(BS14),MONTH(BS14),1),EOMONTH(BS14,0))</f>
        <v>45474</v>
      </c>
      <c r="BV14" s="2">
        <f>IF(DAY(BT14)&lt;=15,DATE(YEAR(BT14),MONTH(BT14),1),EOMONTH(BT14,0))</f>
        <v>46934</v>
      </c>
      <c r="BW14" s="52"/>
      <c r="BX14" s="71"/>
      <c r="BY14" s="45"/>
      <c r="BZ14" s="375"/>
      <c r="CA14" s="376"/>
      <c r="CB14" s="52"/>
      <c r="CC14" s="2">
        <f>CE14-60</f>
        <v>45204</v>
      </c>
      <c r="CD14" s="2">
        <f t="shared" ref="CD14" si="24">IF(DAY(CC14)&lt;=15,DATE(YEAR(CC14),MONTH(CC14),1),EOMONTH(CC14,0))</f>
        <v>45200</v>
      </c>
      <c r="CE14" s="2">
        <f>CG14</f>
        <v>45264</v>
      </c>
      <c r="CF14" s="2">
        <f>IF(DAY(CE14)&lt;=15,DATE(YEAR(CE14),MONTH(CE14),1),EOMONTH(CE14,0))</f>
        <v>45261</v>
      </c>
      <c r="CG14" s="2">
        <f>CI14-210</f>
        <v>45264</v>
      </c>
      <c r="CH14" s="2">
        <f>IF(DAY(CG14)&lt;=15,DATE(YEAR(CG14),MONTH(CG14),1),EOMONTH(CG14,0))</f>
        <v>45261</v>
      </c>
      <c r="CI14" s="2">
        <f>BS14</f>
        <v>45474</v>
      </c>
      <c r="CJ14" s="2">
        <f>IF(DAY(CI14)&lt;=15,DATE(YEAR(CI14),MONTH(CI14),1),EOMONTH(CI14,0))</f>
        <v>45474</v>
      </c>
    </row>
    <row r="15" spans="1:88" ht="36.75" customHeight="1">
      <c r="A15" s="131" t="s">
        <v>546</v>
      </c>
      <c r="B15" s="132" t="s">
        <v>547</v>
      </c>
      <c r="C15" s="132" t="s">
        <v>548</v>
      </c>
      <c r="D15" s="133" t="str">
        <f t="shared" ca="1" si="23"/>
        <v>En cours</v>
      </c>
      <c r="E15" s="245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303">
        <f t="shared" si="22"/>
        <v>47252.000243055554</v>
      </c>
      <c r="BB15" s="383"/>
      <c r="BL15" s="383"/>
      <c r="BN15" s="8" t="s">
        <v>546</v>
      </c>
      <c r="BO15" s="9" t="s">
        <v>546</v>
      </c>
      <c r="BP15" s="45" t="s">
        <v>94</v>
      </c>
      <c r="BQ15" s="1"/>
      <c r="BR15" s="59"/>
      <c r="BS15" s="11">
        <v>45931</v>
      </c>
      <c r="BT15" s="11">
        <v>47252.000243055554</v>
      </c>
      <c r="BU15" s="2">
        <f t="shared" ref="BU15:BU21" si="25">IF(DAY(BS15)&lt;=15,DATE(YEAR(BS15),MONTH(BS15),1),EOMONTH(BS15,0))</f>
        <v>45931</v>
      </c>
      <c r="BV15" s="2">
        <f t="shared" ref="BV15:BV21" si="26">IF(DAY(BT15)&lt;=15,DATE(YEAR(BT15),MONTH(BT15),1),EOMONTH(BT15,0))</f>
        <v>47239</v>
      </c>
      <c r="BW15" s="52"/>
      <c r="BX15" s="71"/>
      <c r="BY15" s="45"/>
      <c r="BZ15" s="375"/>
      <c r="CA15" s="376"/>
      <c r="CB15" s="52"/>
      <c r="CC15" s="2">
        <f t="shared" ref="CC15:CC21" si="27">CE15-60</f>
        <v>45661</v>
      </c>
      <c r="CD15" s="2">
        <f t="shared" ref="CD15:CD21" si="28">IF(DAY(CC15)&lt;=15,DATE(YEAR(CC15),MONTH(CC15),1),EOMONTH(CC15,0))</f>
        <v>45658</v>
      </c>
      <c r="CE15" s="2">
        <f t="shared" ref="CE15:CE21" si="29">CG15</f>
        <v>45721</v>
      </c>
      <c r="CF15" s="2">
        <f t="shared" ref="CF15:CF21" si="30">IF(DAY(CE15)&lt;=15,DATE(YEAR(CE15),MONTH(CE15),1),EOMONTH(CE15,0))</f>
        <v>45717</v>
      </c>
      <c r="CG15" s="2">
        <f t="shared" ref="CG15:CG21" si="31">CI15-210</f>
        <v>45721</v>
      </c>
      <c r="CH15" s="2">
        <f t="shared" ref="CH15:CH21" si="32">IF(DAY(CG15)&lt;=15,DATE(YEAR(CG15),MONTH(CG15),1),EOMONTH(CG15,0))</f>
        <v>45717</v>
      </c>
      <c r="CI15" s="2">
        <f t="shared" ref="CI15:CI21" si="33">BS15</f>
        <v>45931</v>
      </c>
      <c r="CJ15" s="2">
        <f t="shared" ref="CJ15:CJ21" si="34">IF(DAY(CI15)&lt;=15,DATE(YEAR(CI15),MONTH(CI15),1),EOMONTH(CI15,0))</f>
        <v>45931</v>
      </c>
    </row>
    <row r="16" spans="1:88" ht="31">
      <c r="A16" s="131" t="s">
        <v>549</v>
      </c>
      <c r="B16" s="131" t="s">
        <v>544</v>
      </c>
      <c r="C16" s="131" t="s">
        <v>550</v>
      </c>
      <c r="D16" s="133" t="str">
        <f t="shared" ca="1" si="23"/>
        <v>À venir</v>
      </c>
      <c r="E16" s="245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303">
        <f t="shared" si="22"/>
        <v>47391</v>
      </c>
      <c r="BB16" s="383"/>
      <c r="BL16" s="383"/>
      <c r="BN16" s="8" t="s">
        <v>549</v>
      </c>
      <c r="BO16" s="9" t="s">
        <v>549</v>
      </c>
      <c r="BP16" s="45" t="s">
        <v>94</v>
      </c>
      <c r="BQ16" s="1"/>
      <c r="BR16" s="59"/>
      <c r="BS16" s="11">
        <v>45962</v>
      </c>
      <c r="BT16" s="11">
        <v>47391</v>
      </c>
      <c r="BU16" s="2">
        <f t="shared" si="25"/>
        <v>45962</v>
      </c>
      <c r="BV16" s="2">
        <f t="shared" si="26"/>
        <v>47391</v>
      </c>
      <c r="BW16" s="52"/>
      <c r="BX16" s="71"/>
      <c r="BY16" s="45"/>
      <c r="BZ16" s="375"/>
      <c r="CA16" s="376"/>
      <c r="CB16" s="52"/>
      <c r="CC16" s="2">
        <f t="shared" si="27"/>
        <v>45692</v>
      </c>
      <c r="CD16" s="2">
        <f t="shared" si="28"/>
        <v>45689</v>
      </c>
      <c r="CE16" s="2">
        <f t="shared" si="29"/>
        <v>45752</v>
      </c>
      <c r="CF16" s="2">
        <f t="shared" si="30"/>
        <v>45748</v>
      </c>
      <c r="CG16" s="2">
        <f t="shared" si="31"/>
        <v>45752</v>
      </c>
      <c r="CH16" s="2">
        <f t="shared" si="32"/>
        <v>45748</v>
      </c>
      <c r="CI16" s="2">
        <f t="shared" si="33"/>
        <v>45962</v>
      </c>
      <c r="CJ16" s="2">
        <f t="shared" si="34"/>
        <v>45962</v>
      </c>
    </row>
    <row r="17" spans="1:88" ht="36.75" customHeight="1">
      <c r="A17" s="131" t="s">
        <v>551</v>
      </c>
      <c r="B17" s="131" t="s">
        <v>552</v>
      </c>
      <c r="C17" s="132" t="s">
        <v>553</v>
      </c>
      <c r="D17" s="133" t="str">
        <f t="shared" ca="1" si="23"/>
        <v>En cours</v>
      </c>
      <c r="E17" s="245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303">
        <f t="shared" si="22"/>
        <v>47238.000243055554</v>
      </c>
      <c r="BB17" s="383"/>
      <c r="BL17" s="383"/>
      <c r="BN17" s="8" t="s">
        <v>551</v>
      </c>
      <c r="BO17" s="9" t="s">
        <v>551</v>
      </c>
      <c r="BP17" s="45" t="s">
        <v>94</v>
      </c>
      <c r="BQ17" s="1"/>
      <c r="BR17" s="59"/>
      <c r="BS17" s="11">
        <v>45778</v>
      </c>
      <c r="BT17" s="11">
        <v>47238.000243055554</v>
      </c>
      <c r="BU17" s="2">
        <f t="shared" si="25"/>
        <v>45778</v>
      </c>
      <c r="BV17" s="2">
        <f t="shared" si="26"/>
        <v>47238</v>
      </c>
      <c r="BW17" s="52"/>
      <c r="BX17" s="71"/>
      <c r="BY17" s="45"/>
      <c r="BZ17" s="375"/>
      <c r="CA17" s="376"/>
      <c r="CB17" s="52"/>
      <c r="CC17" s="2">
        <f t="shared" si="27"/>
        <v>45508</v>
      </c>
      <c r="CD17" s="2">
        <f t="shared" si="28"/>
        <v>45505</v>
      </c>
      <c r="CE17" s="2">
        <f t="shared" si="29"/>
        <v>45568</v>
      </c>
      <c r="CF17" s="2">
        <f t="shared" si="30"/>
        <v>45566</v>
      </c>
      <c r="CG17" s="2">
        <f t="shared" si="31"/>
        <v>45568</v>
      </c>
      <c r="CH17" s="2">
        <f t="shared" si="32"/>
        <v>45566</v>
      </c>
      <c r="CI17" s="2">
        <f t="shared" si="33"/>
        <v>45778</v>
      </c>
      <c r="CJ17" s="2">
        <f t="shared" si="34"/>
        <v>45778</v>
      </c>
    </row>
    <row r="18" spans="1:88" ht="38.25" customHeight="1">
      <c r="A18" s="131" t="s">
        <v>554</v>
      </c>
      <c r="B18" s="131" t="s">
        <v>544</v>
      </c>
      <c r="C18" s="132" t="s">
        <v>555</v>
      </c>
      <c r="D18" s="133" t="str">
        <f t="shared" ca="1" si="23"/>
        <v>En cours</v>
      </c>
      <c r="E18" s="245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303">
        <f t="shared" si="22"/>
        <v>47252.000243055554</v>
      </c>
      <c r="BB18" s="383"/>
      <c r="BL18" s="383"/>
      <c r="BN18" s="8" t="s">
        <v>554</v>
      </c>
      <c r="BO18" s="9" t="s">
        <v>554</v>
      </c>
      <c r="BP18" s="45" t="s">
        <v>94</v>
      </c>
      <c r="BQ18" s="1"/>
      <c r="BR18" s="59"/>
      <c r="BS18" s="11">
        <v>45792.000243055554</v>
      </c>
      <c r="BT18" s="11">
        <v>47252.000243055554</v>
      </c>
      <c r="BU18" s="2">
        <f t="shared" si="25"/>
        <v>45778</v>
      </c>
      <c r="BV18" s="2">
        <f t="shared" si="26"/>
        <v>47239</v>
      </c>
      <c r="BW18" s="52"/>
      <c r="BX18" s="71"/>
      <c r="BY18" s="45"/>
      <c r="BZ18" s="375"/>
      <c r="CA18" s="376"/>
      <c r="CB18" s="52"/>
      <c r="CC18" s="2">
        <f t="shared" si="27"/>
        <v>45522.000243055554</v>
      </c>
      <c r="CD18" s="2">
        <f t="shared" si="28"/>
        <v>45535</v>
      </c>
      <c r="CE18" s="2">
        <f t="shared" si="29"/>
        <v>45582.000243055554</v>
      </c>
      <c r="CF18" s="2">
        <f t="shared" si="30"/>
        <v>45596</v>
      </c>
      <c r="CG18" s="2">
        <f t="shared" si="31"/>
        <v>45582.000243055554</v>
      </c>
      <c r="CH18" s="2">
        <f t="shared" si="32"/>
        <v>45596</v>
      </c>
      <c r="CI18" s="2">
        <f t="shared" si="33"/>
        <v>45792.000243055554</v>
      </c>
      <c r="CJ18" s="2">
        <f t="shared" si="34"/>
        <v>45778</v>
      </c>
    </row>
    <row r="19" spans="1:88" ht="38.25" customHeight="1">
      <c r="A19" s="131" t="s">
        <v>556</v>
      </c>
      <c r="B19" s="131" t="s">
        <v>544</v>
      </c>
      <c r="C19" s="132" t="s">
        <v>557</v>
      </c>
      <c r="D19" s="133" t="str">
        <f t="shared" ca="1" si="23"/>
        <v>En cours</v>
      </c>
      <c r="E19" s="245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303">
        <f t="shared" si="22"/>
        <v>47269</v>
      </c>
      <c r="BB19" s="383"/>
      <c r="BL19" s="383"/>
      <c r="BN19" s="8" t="s">
        <v>554</v>
      </c>
      <c r="BO19" s="9" t="s">
        <v>556</v>
      </c>
      <c r="BP19" s="45" t="s">
        <v>94</v>
      </c>
      <c r="BQ19" s="1"/>
      <c r="BR19" s="59" t="s">
        <v>63</v>
      </c>
      <c r="BS19" s="11">
        <v>45809</v>
      </c>
      <c r="BT19" s="11">
        <v>47269</v>
      </c>
      <c r="BU19" s="2">
        <f t="shared" si="25"/>
        <v>45809</v>
      </c>
      <c r="BV19" s="2">
        <f t="shared" si="26"/>
        <v>47269</v>
      </c>
      <c r="BW19" s="52"/>
      <c r="BX19" s="71"/>
      <c r="BY19" s="45"/>
      <c r="BZ19" s="375"/>
      <c r="CA19" s="376"/>
      <c r="CB19" s="52"/>
      <c r="CC19" s="2">
        <f t="shared" si="27"/>
        <v>45539</v>
      </c>
      <c r="CD19" s="2">
        <f t="shared" si="28"/>
        <v>45536</v>
      </c>
      <c r="CE19" s="2">
        <f t="shared" si="29"/>
        <v>45599</v>
      </c>
      <c r="CF19" s="2">
        <f t="shared" si="30"/>
        <v>45597</v>
      </c>
      <c r="CG19" s="2">
        <f t="shared" si="31"/>
        <v>45599</v>
      </c>
      <c r="CH19" s="2">
        <f t="shared" si="32"/>
        <v>45597</v>
      </c>
      <c r="CI19" s="2">
        <f t="shared" si="33"/>
        <v>45809</v>
      </c>
      <c r="CJ19" s="2">
        <f t="shared" si="34"/>
        <v>45809</v>
      </c>
    </row>
    <row r="20" spans="1:88" ht="31" hidden="1">
      <c r="A20" s="395" t="s">
        <v>558</v>
      </c>
      <c r="B20" s="131"/>
      <c r="C20" s="132" t="s">
        <v>559</v>
      </c>
      <c r="D20" s="133" t="str">
        <f t="shared" ca="1" si="23"/>
        <v>En cours</v>
      </c>
      <c r="E20" s="245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303">
        <f t="shared" si="22"/>
        <v>47057.000243055554</v>
      </c>
      <c r="BB20" s="383"/>
      <c r="BL20" s="383"/>
      <c r="BN20" s="8" t="s">
        <v>558</v>
      </c>
      <c r="BO20" s="334" t="s">
        <v>558</v>
      </c>
      <c r="BP20" s="45" t="s">
        <v>94</v>
      </c>
      <c r="BQ20" s="1"/>
      <c r="BR20" s="59"/>
      <c r="BS20" s="11">
        <v>45597.000243055554</v>
      </c>
      <c r="BT20" s="11">
        <v>47057.000243055554</v>
      </c>
      <c r="BU20" s="2">
        <f t="shared" si="25"/>
        <v>45597</v>
      </c>
      <c r="BV20" s="2">
        <f t="shared" si="26"/>
        <v>47057</v>
      </c>
      <c r="BW20" s="52"/>
      <c r="BX20" s="71"/>
      <c r="BY20" s="45"/>
      <c r="BZ20" s="375"/>
      <c r="CA20" s="376"/>
      <c r="CB20" s="52"/>
      <c r="CC20" s="2">
        <f t="shared" si="27"/>
        <v>45327.000243055554</v>
      </c>
      <c r="CD20" s="2">
        <f t="shared" si="28"/>
        <v>45323</v>
      </c>
      <c r="CE20" s="2">
        <f t="shared" si="29"/>
        <v>45387.000243055554</v>
      </c>
      <c r="CF20" s="2">
        <f t="shared" si="30"/>
        <v>45383</v>
      </c>
      <c r="CG20" s="2">
        <f t="shared" si="31"/>
        <v>45387.000243055554</v>
      </c>
      <c r="CH20" s="2">
        <f t="shared" si="32"/>
        <v>45383</v>
      </c>
      <c r="CI20" s="2">
        <f t="shared" si="33"/>
        <v>45597.000243055554</v>
      </c>
      <c r="CJ20" s="2">
        <f t="shared" si="34"/>
        <v>45597</v>
      </c>
    </row>
    <row r="21" spans="1:88" ht="32.5" customHeight="1">
      <c r="A21" s="131" t="s">
        <v>560</v>
      </c>
      <c r="B21" s="131" t="s">
        <v>529</v>
      </c>
      <c r="C21" s="132" t="s">
        <v>561</v>
      </c>
      <c r="D21" s="133" t="str">
        <f t="shared" ca="1" si="23"/>
        <v>En cours</v>
      </c>
      <c r="E21" s="245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303">
        <f t="shared" si="22"/>
        <v>46015.000243055554</v>
      </c>
      <c r="BB21" s="383"/>
      <c r="BL21" s="383"/>
      <c r="BN21" s="8" t="s">
        <v>560</v>
      </c>
      <c r="BO21" s="9" t="s">
        <v>560</v>
      </c>
      <c r="BP21" s="45" t="s">
        <v>94</v>
      </c>
      <c r="BQ21" s="1"/>
      <c r="BR21" s="59"/>
      <c r="BS21" s="11">
        <v>45550.000243055554</v>
      </c>
      <c r="BT21" s="11">
        <v>46015.000243055554</v>
      </c>
      <c r="BU21" s="2">
        <f t="shared" si="25"/>
        <v>45536</v>
      </c>
      <c r="BV21" s="2">
        <f t="shared" si="26"/>
        <v>46022</v>
      </c>
      <c r="BW21" s="52"/>
      <c r="BX21" s="71"/>
      <c r="BY21" s="45"/>
      <c r="BZ21" s="375"/>
      <c r="CA21" s="376"/>
      <c r="CB21" s="52"/>
      <c r="CC21" s="2">
        <f t="shared" si="27"/>
        <v>45280.000243055554</v>
      </c>
      <c r="CD21" s="2">
        <f t="shared" si="28"/>
        <v>45291</v>
      </c>
      <c r="CE21" s="2">
        <f t="shared" si="29"/>
        <v>45340.000243055554</v>
      </c>
      <c r="CF21" s="2">
        <f t="shared" si="30"/>
        <v>45351</v>
      </c>
      <c r="CG21" s="2">
        <f t="shared" si="31"/>
        <v>45340.000243055554</v>
      </c>
      <c r="CH21" s="2">
        <f t="shared" si="32"/>
        <v>45351</v>
      </c>
      <c r="CI21" s="2">
        <f t="shared" si="33"/>
        <v>45550.000243055554</v>
      </c>
      <c r="CJ21" s="2">
        <f t="shared" si="34"/>
        <v>45536</v>
      </c>
    </row>
    <row r="22" spans="1:88" ht="32.5" customHeight="1">
      <c r="A22" s="131" t="s">
        <v>562</v>
      </c>
      <c r="B22" s="131" t="s">
        <v>563</v>
      </c>
      <c r="C22" s="132" t="s">
        <v>564</v>
      </c>
      <c r="D22" s="133" t="str">
        <f t="shared" ca="1" si="1"/>
        <v>En cours</v>
      </c>
      <c r="E22" s="245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303">
        <f t="shared" si="2"/>
        <v>46661</v>
      </c>
      <c r="BB22" s="383"/>
      <c r="BL22" s="383"/>
      <c r="BN22" s="31" t="s">
        <v>562</v>
      </c>
      <c r="BO22" s="12" t="s">
        <v>562</v>
      </c>
      <c r="BP22" s="47" t="s">
        <v>94</v>
      </c>
      <c r="BQ22" s="1" t="s">
        <v>524</v>
      </c>
      <c r="BR22" s="1" t="s">
        <v>95</v>
      </c>
      <c r="BS22" s="16">
        <v>45201</v>
      </c>
      <c r="BT22" s="11">
        <v>46661</v>
      </c>
      <c r="BU22" s="2">
        <f t="shared" si="3"/>
        <v>45200</v>
      </c>
      <c r="BV22" s="2">
        <f t="shared" si="4"/>
        <v>46661</v>
      </c>
      <c r="BW22" s="52" t="s">
        <v>0</v>
      </c>
      <c r="BX22" s="72" t="s">
        <v>565</v>
      </c>
      <c r="BY22" s="45"/>
      <c r="BZ22" s="375" t="s">
        <v>10</v>
      </c>
      <c r="CA22" s="376"/>
      <c r="CB22" s="52"/>
      <c r="CC22" s="2">
        <f t="shared" si="5"/>
        <v>44931</v>
      </c>
      <c r="CD22" s="2">
        <f t="shared" si="6"/>
        <v>44927</v>
      </c>
      <c r="CE22" s="2">
        <f t="shared" si="7"/>
        <v>44991</v>
      </c>
      <c r="CF22" s="2">
        <f t="shared" si="8"/>
        <v>44986</v>
      </c>
      <c r="CG22" s="2">
        <f t="shared" si="9"/>
        <v>44991</v>
      </c>
      <c r="CH22" s="2">
        <f t="shared" si="10"/>
        <v>44986</v>
      </c>
      <c r="CI22" s="2">
        <f t="shared" si="11"/>
        <v>45201</v>
      </c>
      <c r="CJ22" s="2">
        <f t="shared" si="12"/>
        <v>45200</v>
      </c>
    </row>
    <row r="23" spans="1:88" ht="32.5" customHeight="1">
      <c r="A23" s="131" t="s">
        <v>566</v>
      </c>
      <c r="B23" s="131" t="s">
        <v>563</v>
      </c>
      <c r="C23" s="132" t="s">
        <v>567</v>
      </c>
      <c r="D23" s="133" t="str">
        <f t="shared" ca="1" si="1"/>
        <v>En cours</v>
      </c>
      <c r="E23" s="245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303">
        <f t="shared" si="2"/>
        <v>46659</v>
      </c>
      <c r="BB23" s="383"/>
      <c r="BL23" s="383"/>
      <c r="BN23" s="31" t="s">
        <v>566</v>
      </c>
      <c r="BO23" s="12" t="s">
        <v>566</v>
      </c>
      <c r="BP23" s="47" t="s">
        <v>94</v>
      </c>
      <c r="BQ23" s="1" t="s">
        <v>524</v>
      </c>
      <c r="BR23" s="1" t="s">
        <v>63</v>
      </c>
      <c r="BS23" s="16">
        <v>45199</v>
      </c>
      <c r="BT23" s="11">
        <v>46659</v>
      </c>
      <c r="BU23" s="2">
        <f t="shared" si="3"/>
        <v>45199</v>
      </c>
      <c r="BV23" s="2">
        <f t="shared" si="4"/>
        <v>46660</v>
      </c>
      <c r="BW23" s="52" t="s">
        <v>0</v>
      </c>
      <c r="BX23" s="72" t="s">
        <v>568</v>
      </c>
      <c r="BY23" s="45"/>
      <c r="BZ23" s="375" t="s">
        <v>10</v>
      </c>
      <c r="CA23" s="376"/>
      <c r="CB23" s="52"/>
      <c r="CC23" s="2">
        <f t="shared" si="5"/>
        <v>44929</v>
      </c>
      <c r="CD23" s="2">
        <f t="shared" si="6"/>
        <v>44927</v>
      </c>
      <c r="CE23" s="2">
        <f t="shared" si="7"/>
        <v>44989</v>
      </c>
      <c r="CF23" s="2">
        <f t="shared" si="8"/>
        <v>44986</v>
      </c>
      <c r="CG23" s="2">
        <f t="shared" si="9"/>
        <v>44989</v>
      </c>
      <c r="CH23" s="2">
        <f t="shared" si="10"/>
        <v>44986</v>
      </c>
      <c r="CI23" s="2">
        <f t="shared" si="11"/>
        <v>45199</v>
      </c>
      <c r="CJ23" s="2">
        <f t="shared" si="12"/>
        <v>45199</v>
      </c>
    </row>
    <row r="24" spans="1:88" ht="32.5" customHeight="1">
      <c r="A24" s="131" t="s">
        <v>569</v>
      </c>
      <c r="B24" s="131" t="s">
        <v>570</v>
      </c>
      <c r="C24" s="132" t="s">
        <v>571</v>
      </c>
      <c r="D24" s="133" t="str">
        <f t="shared" ca="1" si="1"/>
        <v>En cours</v>
      </c>
      <c r="E24" s="245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6"/>
      <c r="Q24" s="246"/>
      <c r="R24" s="246"/>
      <c r="S24" s="246"/>
      <c r="T24" s="246"/>
      <c r="U24" s="246"/>
      <c r="V24" s="246"/>
      <c r="W24" s="246"/>
      <c r="X24" s="246"/>
      <c r="Y24" s="246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6"/>
      <c r="AM24" s="246"/>
      <c r="AN24" s="246"/>
      <c r="AO24" s="246"/>
      <c r="AP24" s="246"/>
      <c r="AQ24" s="246"/>
      <c r="AR24" s="246"/>
      <c r="AS24" s="246"/>
      <c r="AT24" s="246"/>
      <c r="AU24" s="246"/>
      <c r="AV24" s="246"/>
      <c r="AW24" s="246"/>
      <c r="AX24" s="246"/>
      <c r="AY24" s="246"/>
      <c r="AZ24" s="246"/>
      <c r="BA24" s="303">
        <f t="shared" si="2"/>
        <v>46521</v>
      </c>
      <c r="BB24" s="383"/>
      <c r="BL24" s="383"/>
      <c r="BN24" s="8" t="s">
        <v>572</v>
      </c>
      <c r="BO24" s="9" t="s">
        <v>569</v>
      </c>
      <c r="BP24" s="45" t="s">
        <v>94</v>
      </c>
      <c r="BQ24" s="1" t="s">
        <v>524</v>
      </c>
      <c r="BR24" s="1" t="s">
        <v>95</v>
      </c>
      <c r="BS24" s="11">
        <v>45061</v>
      </c>
      <c r="BT24" s="11">
        <v>46521</v>
      </c>
      <c r="BU24" s="2">
        <f t="shared" si="3"/>
        <v>45047</v>
      </c>
      <c r="BV24" s="2">
        <f t="shared" si="4"/>
        <v>46508</v>
      </c>
      <c r="BW24" s="52" t="s">
        <v>0</v>
      </c>
      <c r="BX24" s="52" t="s">
        <v>573</v>
      </c>
      <c r="BY24" s="45" t="s">
        <v>17</v>
      </c>
      <c r="BZ24" s="375" t="s">
        <v>10</v>
      </c>
      <c r="CA24" s="376"/>
      <c r="CB24" s="52" t="s">
        <v>10</v>
      </c>
      <c r="CC24" s="2">
        <f t="shared" si="5"/>
        <v>44791</v>
      </c>
      <c r="CD24" s="2">
        <f t="shared" si="6"/>
        <v>44804</v>
      </c>
      <c r="CE24" s="2">
        <f t="shared" si="7"/>
        <v>44851</v>
      </c>
      <c r="CF24" s="2">
        <f t="shared" si="8"/>
        <v>44865</v>
      </c>
      <c r="CG24" s="2">
        <f t="shared" si="9"/>
        <v>44851</v>
      </c>
      <c r="CH24" s="2">
        <f t="shared" si="10"/>
        <v>44865</v>
      </c>
      <c r="CI24" s="2">
        <f t="shared" si="11"/>
        <v>45061</v>
      </c>
      <c r="CJ24" s="2">
        <f t="shared" si="12"/>
        <v>45047</v>
      </c>
    </row>
    <row r="25" spans="1:88" ht="32.5" customHeight="1">
      <c r="A25" s="131" t="s">
        <v>574</v>
      </c>
      <c r="B25" s="131" t="s">
        <v>570</v>
      </c>
      <c r="C25" s="132" t="s">
        <v>575</v>
      </c>
      <c r="D25" s="133" t="str">
        <f t="shared" ca="1" si="1"/>
        <v>En cours</v>
      </c>
      <c r="E25" s="245"/>
      <c r="F25" s="246"/>
      <c r="G25" s="246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303">
        <f t="shared" si="2"/>
        <v>46553</v>
      </c>
      <c r="BB25" s="383"/>
      <c r="BL25" s="383"/>
      <c r="BN25" s="8" t="s">
        <v>576</v>
      </c>
      <c r="BO25" s="9" t="s">
        <v>574</v>
      </c>
      <c r="BP25" s="45" t="s">
        <v>94</v>
      </c>
      <c r="BQ25" s="1" t="s">
        <v>524</v>
      </c>
      <c r="BR25" s="1" t="s">
        <v>95</v>
      </c>
      <c r="BS25" s="11">
        <v>45093</v>
      </c>
      <c r="BT25" s="11">
        <v>46553</v>
      </c>
      <c r="BU25" s="2">
        <f t="shared" si="3"/>
        <v>45107</v>
      </c>
      <c r="BV25" s="2">
        <f t="shared" si="4"/>
        <v>46539</v>
      </c>
      <c r="BW25" s="52" t="s">
        <v>0</v>
      </c>
      <c r="BX25" s="52" t="s">
        <v>577</v>
      </c>
      <c r="BY25" s="45" t="s">
        <v>17</v>
      </c>
      <c r="BZ25" s="375" t="s">
        <v>13</v>
      </c>
      <c r="CA25" s="376"/>
      <c r="CB25" s="52"/>
      <c r="CC25" s="2">
        <f t="shared" si="5"/>
        <v>44823</v>
      </c>
      <c r="CD25" s="2">
        <f t="shared" si="6"/>
        <v>44834</v>
      </c>
      <c r="CE25" s="2">
        <f t="shared" si="7"/>
        <v>44883</v>
      </c>
      <c r="CF25" s="2">
        <f t="shared" si="8"/>
        <v>44895</v>
      </c>
      <c r="CG25" s="2">
        <f t="shared" si="9"/>
        <v>44883</v>
      </c>
      <c r="CH25" s="2">
        <f t="shared" si="10"/>
        <v>44895</v>
      </c>
      <c r="CI25" s="2">
        <f t="shared" si="11"/>
        <v>45093</v>
      </c>
      <c r="CJ25" s="2">
        <f t="shared" si="12"/>
        <v>45107</v>
      </c>
    </row>
    <row r="26" spans="1:88" ht="32.5" customHeight="1">
      <c r="A26" s="131" t="s">
        <v>578</v>
      </c>
      <c r="B26" s="131" t="s">
        <v>570</v>
      </c>
      <c r="C26" s="132" t="s">
        <v>579</v>
      </c>
      <c r="D26" s="133" t="str">
        <f t="shared" ca="1" si="1"/>
        <v>En cours</v>
      </c>
      <c r="E26" s="245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303">
        <f>BT26</f>
        <v>47071</v>
      </c>
      <c r="BB26" s="383"/>
      <c r="BL26" s="383"/>
      <c r="BN26" s="8" t="s">
        <v>580</v>
      </c>
      <c r="BO26" s="9" t="s">
        <v>578</v>
      </c>
      <c r="BP26" s="45" t="s">
        <v>94</v>
      </c>
      <c r="BQ26" s="1" t="s">
        <v>524</v>
      </c>
      <c r="BR26" s="1" t="s">
        <v>50</v>
      </c>
      <c r="BS26" s="11">
        <v>45611</v>
      </c>
      <c r="BT26" s="11">
        <v>47071</v>
      </c>
      <c r="BU26" s="2">
        <f t="shared" si="3"/>
        <v>45597</v>
      </c>
      <c r="BV26" s="2">
        <f t="shared" si="4"/>
        <v>47058</v>
      </c>
      <c r="BW26" s="52" t="s">
        <v>4</v>
      </c>
      <c r="BX26" s="52" t="s">
        <v>581</v>
      </c>
      <c r="BY26" s="45"/>
      <c r="BZ26" s="375" t="s">
        <v>10</v>
      </c>
      <c r="CA26" s="376" t="s">
        <v>11</v>
      </c>
      <c r="CB26" s="52"/>
      <c r="CC26" s="2">
        <f>CE26-120</f>
        <v>45281</v>
      </c>
      <c r="CD26" s="2">
        <f t="shared" si="6"/>
        <v>45291</v>
      </c>
      <c r="CE26" s="2">
        <f t="shared" si="7"/>
        <v>45401</v>
      </c>
      <c r="CF26" s="2">
        <f t="shared" si="8"/>
        <v>45412</v>
      </c>
      <c r="CG26" s="2">
        <f t="shared" si="9"/>
        <v>45401</v>
      </c>
      <c r="CH26" s="2">
        <f t="shared" si="10"/>
        <v>45412</v>
      </c>
      <c r="CI26" s="2">
        <f t="shared" si="11"/>
        <v>45611</v>
      </c>
      <c r="CJ26" s="2">
        <f t="shared" si="12"/>
        <v>45597</v>
      </c>
    </row>
    <row r="27" spans="1:88" ht="32.5" customHeight="1">
      <c r="A27" s="308" t="s">
        <v>582</v>
      </c>
      <c r="B27" s="131" t="s">
        <v>570</v>
      </c>
      <c r="C27" s="132" t="s">
        <v>583</v>
      </c>
      <c r="D27" s="133" t="str">
        <f ca="1">IF(BT27&lt;TODAY(),"Terminé",(IF(BS27&gt;=TODAY(),"À venir","En cours")))</f>
        <v>En cours</v>
      </c>
      <c r="E27" s="245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303">
        <f>BT27</f>
        <v>47004</v>
      </c>
      <c r="BB27" s="383"/>
      <c r="BL27" s="383"/>
      <c r="BN27" s="8" t="s">
        <v>582</v>
      </c>
      <c r="BO27" s="9" t="s">
        <v>582</v>
      </c>
      <c r="BP27" s="45" t="s">
        <v>94</v>
      </c>
      <c r="BQ27" s="1" t="s">
        <v>524</v>
      </c>
      <c r="BR27" s="59" t="s">
        <v>63</v>
      </c>
      <c r="BS27" s="11">
        <v>45544</v>
      </c>
      <c r="BT27" s="11">
        <v>47004</v>
      </c>
      <c r="BU27" s="2">
        <f>IF(DAY(BS27)&lt;=15,DATE(YEAR(BS27),MONTH(BS27),1),EOMONTH(BS27,0))</f>
        <v>45536</v>
      </c>
      <c r="BV27" s="2">
        <f>IF(DAY(BT27)&lt;=15,DATE(YEAR(BT27),MONTH(BT27),1),EOMONTH(BT27,0))</f>
        <v>46997</v>
      </c>
      <c r="BW27" s="52"/>
      <c r="BX27" s="71"/>
      <c r="BY27" s="45"/>
      <c r="BZ27" s="375"/>
      <c r="CA27" s="376"/>
      <c r="CB27" s="52"/>
      <c r="CC27" s="2">
        <f>CE27-60</f>
        <v>45274</v>
      </c>
      <c r="CD27" s="2">
        <f>IF(DAY(CC27)&lt;=15,DATE(YEAR(CC27),MONTH(CC27),1),EOMONTH(CC27,0))</f>
        <v>45261</v>
      </c>
      <c r="CE27" s="2">
        <f>CG27</f>
        <v>45334</v>
      </c>
      <c r="CF27" s="2">
        <f>IF(DAY(CE27)&lt;=15,DATE(YEAR(CE27),MONTH(CE27),1),EOMONTH(CE27,0))</f>
        <v>45323</v>
      </c>
      <c r="CG27" s="2">
        <f>CI27-210</f>
        <v>45334</v>
      </c>
      <c r="CH27" s="2">
        <f>IF(DAY(CG27)&lt;=15,DATE(YEAR(CG27),MONTH(CG27),1),EOMONTH(CG27,0))</f>
        <v>45323</v>
      </c>
      <c r="CI27" s="2">
        <f>BS27</f>
        <v>45544</v>
      </c>
      <c r="CJ27" s="2">
        <f>IF(DAY(CI27)&lt;=15,DATE(YEAR(CI27),MONTH(CI27),1),EOMONTH(CI27,0))</f>
        <v>45536</v>
      </c>
    </row>
    <row r="28" spans="1:88" ht="32.5" customHeight="1">
      <c r="A28" s="131" t="s">
        <v>584</v>
      </c>
      <c r="B28" s="132" t="s">
        <v>547</v>
      </c>
      <c r="C28" s="132" t="s">
        <v>585</v>
      </c>
      <c r="D28" s="133" t="str">
        <f t="shared" ca="1" si="1"/>
        <v>En cours</v>
      </c>
      <c r="E28" s="245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6"/>
      <c r="AZ28" s="246"/>
      <c r="BA28" s="303">
        <f t="shared" si="2"/>
        <v>46850</v>
      </c>
      <c r="BB28" s="383"/>
      <c r="BL28" s="383"/>
      <c r="BN28" s="8" t="s">
        <v>586</v>
      </c>
      <c r="BO28" s="9" t="s">
        <v>584</v>
      </c>
      <c r="BP28" s="45" t="s">
        <v>94</v>
      </c>
      <c r="BQ28" s="1" t="s">
        <v>524</v>
      </c>
      <c r="BR28" s="59" t="s">
        <v>50</v>
      </c>
      <c r="BS28" s="11">
        <v>45390</v>
      </c>
      <c r="BT28" s="11">
        <f>BS28+1460</f>
        <v>46850</v>
      </c>
      <c r="BU28" s="2">
        <f t="shared" si="3"/>
        <v>45383</v>
      </c>
      <c r="BV28" s="2">
        <f t="shared" si="4"/>
        <v>46844</v>
      </c>
      <c r="BW28" s="52" t="s">
        <v>0</v>
      </c>
      <c r="BX28" s="71" t="s">
        <v>587</v>
      </c>
      <c r="BY28" s="45"/>
      <c r="BZ28" s="375" t="s">
        <v>10</v>
      </c>
      <c r="CA28" s="376" t="s">
        <v>11</v>
      </c>
      <c r="CB28" s="52"/>
      <c r="CC28" s="2">
        <f>CE28-60</f>
        <v>45120</v>
      </c>
      <c r="CD28" s="2">
        <f t="shared" si="6"/>
        <v>45108</v>
      </c>
      <c r="CE28" s="2">
        <f t="shared" si="7"/>
        <v>45180</v>
      </c>
      <c r="CF28" s="2">
        <f t="shared" si="8"/>
        <v>45170</v>
      </c>
      <c r="CG28" s="2">
        <f>CI28-210</f>
        <v>45180</v>
      </c>
      <c r="CH28" s="2">
        <f t="shared" si="10"/>
        <v>45170</v>
      </c>
      <c r="CI28" s="2">
        <f t="shared" si="11"/>
        <v>45390</v>
      </c>
      <c r="CJ28" s="2">
        <f t="shared" si="12"/>
        <v>45383</v>
      </c>
    </row>
    <row r="29" spans="1:88" ht="32.5" customHeight="1">
      <c r="A29" s="131" t="s">
        <v>588</v>
      </c>
      <c r="B29" s="132" t="s">
        <v>547</v>
      </c>
      <c r="C29" s="132" t="s">
        <v>589</v>
      </c>
      <c r="D29" s="133" t="str">
        <f t="shared" ca="1" si="1"/>
        <v>À venir</v>
      </c>
      <c r="E29" s="245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303">
        <f t="shared" si="2"/>
        <v>47269.000243055554</v>
      </c>
      <c r="BB29" s="383"/>
      <c r="BL29" s="383"/>
      <c r="BN29" s="8" t="s">
        <v>588</v>
      </c>
      <c r="BO29" s="9" t="s">
        <v>588</v>
      </c>
      <c r="BP29" s="45" t="s">
        <v>94</v>
      </c>
      <c r="BQ29" s="1" t="s">
        <v>524</v>
      </c>
      <c r="BR29" s="59" t="s">
        <v>63</v>
      </c>
      <c r="BS29" s="11">
        <v>45962</v>
      </c>
      <c r="BT29" s="11">
        <v>47269.000243055554</v>
      </c>
      <c r="BU29" s="2">
        <f t="shared" ref="BU29:BU31" si="35">IF(DAY(BS29)&lt;=15,DATE(YEAR(BS29),MONTH(BS29),1),EOMONTH(BS29,0))</f>
        <v>45962</v>
      </c>
      <c r="BV29" s="2">
        <f t="shared" ref="BV29:BV31" si="36">IF(DAY(BT29)&lt;=15,DATE(YEAR(BT29),MONTH(BT29),1),EOMONTH(BT29,0))</f>
        <v>47269</v>
      </c>
      <c r="BW29" s="52"/>
      <c r="BX29" s="71"/>
      <c r="BY29" s="45"/>
      <c r="BZ29" s="45"/>
      <c r="CA29" s="52"/>
      <c r="CB29" s="52"/>
      <c r="CC29" s="2">
        <f t="shared" ref="CC29:CC31" si="37">CE29-60</f>
        <v>45692</v>
      </c>
      <c r="CD29" s="2">
        <f t="shared" ref="CD29:CD31" si="38">IF(DAY(CC29)&lt;=15,DATE(YEAR(CC29),MONTH(CC29),1),EOMONTH(CC29,0))</f>
        <v>45689</v>
      </c>
      <c r="CE29" s="2">
        <f t="shared" ref="CE29:CE31" si="39">CG29</f>
        <v>45752</v>
      </c>
      <c r="CF29" s="2">
        <f t="shared" ref="CF29:CF31" si="40">IF(DAY(CE29)&lt;=15,DATE(YEAR(CE29),MONTH(CE29),1),EOMONTH(CE29,0))</f>
        <v>45748</v>
      </c>
      <c r="CG29" s="2">
        <f t="shared" ref="CG29:CG31" si="41">CI29-210</f>
        <v>45752</v>
      </c>
      <c r="CH29" s="2">
        <f t="shared" ref="CH29:CH31" si="42">IF(DAY(CG29)&lt;=15,DATE(YEAR(CG29),MONTH(CG29),1),EOMONTH(CG29,0))</f>
        <v>45748</v>
      </c>
      <c r="CI29" s="2">
        <f t="shared" ref="CI29:CI31" si="43">BS29</f>
        <v>45962</v>
      </c>
      <c r="CJ29" s="2">
        <f t="shared" ref="CJ29:CJ31" si="44">IF(DAY(CI29)&lt;=15,DATE(YEAR(CI29),MONTH(CI29),1),EOMONTH(CI29,0))</f>
        <v>45962</v>
      </c>
    </row>
    <row r="30" spans="1:88" ht="32.5" customHeight="1">
      <c r="A30" s="131" t="s">
        <v>590</v>
      </c>
      <c r="B30" s="131" t="s">
        <v>563</v>
      </c>
      <c r="C30" s="131" t="s">
        <v>591</v>
      </c>
      <c r="D30" s="133" t="str">
        <f t="shared" ca="1" si="1"/>
        <v>À venir</v>
      </c>
      <c r="E30" s="245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246"/>
      <c r="AP30" s="246"/>
      <c r="AQ30" s="246"/>
      <c r="AR30" s="246"/>
      <c r="AS30" s="246"/>
      <c r="AT30" s="246"/>
      <c r="AU30" s="246"/>
      <c r="AV30" s="246"/>
      <c r="AW30" s="246"/>
      <c r="AX30" s="246"/>
      <c r="AY30" s="246"/>
      <c r="AZ30" s="246"/>
      <c r="BA30" s="303">
        <f t="shared" si="2"/>
        <v>47257.000243055554</v>
      </c>
      <c r="BB30" s="383"/>
      <c r="BL30" s="383"/>
      <c r="BN30" s="8" t="s">
        <v>590</v>
      </c>
      <c r="BO30" s="9" t="s">
        <v>590</v>
      </c>
      <c r="BP30" s="45" t="s">
        <v>94</v>
      </c>
      <c r="BQ30" s="1" t="s">
        <v>524</v>
      </c>
      <c r="BR30" s="59" t="s">
        <v>50</v>
      </c>
      <c r="BS30" s="11">
        <v>45962</v>
      </c>
      <c r="BT30" s="11">
        <v>47257.000243055554</v>
      </c>
      <c r="BU30" s="2">
        <f t="shared" si="35"/>
        <v>45962</v>
      </c>
      <c r="BV30" s="2">
        <f t="shared" si="36"/>
        <v>47269</v>
      </c>
      <c r="BW30" s="52"/>
      <c r="BX30" s="71"/>
      <c r="BY30" s="45"/>
      <c r="BZ30" s="45"/>
      <c r="CA30" s="52"/>
      <c r="CB30" s="52"/>
      <c r="CC30" s="2">
        <f t="shared" si="37"/>
        <v>45692</v>
      </c>
      <c r="CD30" s="2">
        <f t="shared" si="38"/>
        <v>45689</v>
      </c>
      <c r="CE30" s="2">
        <f t="shared" si="39"/>
        <v>45752</v>
      </c>
      <c r="CF30" s="2">
        <f t="shared" si="40"/>
        <v>45748</v>
      </c>
      <c r="CG30" s="2">
        <f t="shared" si="41"/>
        <v>45752</v>
      </c>
      <c r="CH30" s="2">
        <f t="shared" si="42"/>
        <v>45748</v>
      </c>
      <c r="CI30" s="2">
        <f t="shared" si="43"/>
        <v>45962</v>
      </c>
      <c r="CJ30" s="2">
        <f t="shared" si="44"/>
        <v>45962</v>
      </c>
    </row>
    <row r="31" spans="1:88" ht="32.5" customHeight="1">
      <c r="A31" s="131" t="s">
        <v>592</v>
      </c>
      <c r="B31" s="131" t="s">
        <v>593</v>
      </c>
      <c r="C31" s="131" t="s">
        <v>594</v>
      </c>
      <c r="D31" s="133" t="str">
        <f t="shared" ca="1" si="1"/>
        <v>En cours</v>
      </c>
      <c r="E31" s="245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6"/>
      <c r="AJ31" s="246"/>
      <c r="AK31" s="246"/>
      <c r="AL31" s="246"/>
      <c r="AM31" s="246"/>
      <c r="AN31" s="246"/>
      <c r="AO31" s="246"/>
      <c r="AP31" s="246"/>
      <c r="AQ31" s="246"/>
      <c r="AR31" s="246"/>
      <c r="AS31" s="246"/>
      <c r="AT31" s="246"/>
      <c r="AU31" s="246"/>
      <c r="AV31" s="246"/>
      <c r="AW31" s="246"/>
      <c r="AX31" s="246"/>
      <c r="AY31" s="246"/>
      <c r="AZ31" s="246"/>
      <c r="BA31" s="303">
        <f t="shared" si="2"/>
        <v>47256.000243055554</v>
      </c>
      <c r="BB31" s="383"/>
      <c r="BL31" s="383"/>
      <c r="BN31" s="8" t="s">
        <v>592</v>
      </c>
      <c r="BO31" s="9" t="s">
        <v>592</v>
      </c>
      <c r="BP31" s="45" t="s">
        <v>94</v>
      </c>
      <c r="BQ31" s="1" t="s">
        <v>524</v>
      </c>
      <c r="BR31" s="59" t="s">
        <v>63</v>
      </c>
      <c r="BS31" s="11">
        <v>45796.000243055554</v>
      </c>
      <c r="BT31" s="11">
        <v>47256.000243055554</v>
      </c>
      <c r="BU31" s="2">
        <f t="shared" si="35"/>
        <v>45808</v>
      </c>
      <c r="BV31" s="2">
        <f t="shared" si="36"/>
        <v>47269</v>
      </c>
      <c r="BW31" s="52"/>
      <c r="BX31" s="71"/>
      <c r="BY31" s="45"/>
      <c r="BZ31" s="45"/>
      <c r="CA31" s="52"/>
      <c r="CB31" s="52"/>
      <c r="CC31" s="2">
        <f t="shared" si="37"/>
        <v>45526.000243055554</v>
      </c>
      <c r="CD31" s="2">
        <f t="shared" si="38"/>
        <v>45535</v>
      </c>
      <c r="CE31" s="2">
        <f t="shared" si="39"/>
        <v>45586.000243055554</v>
      </c>
      <c r="CF31" s="2">
        <f t="shared" si="40"/>
        <v>45596</v>
      </c>
      <c r="CG31" s="2">
        <f t="shared" si="41"/>
        <v>45586.000243055554</v>
      </c>
      <c r="CH31" s="2">
        <f t="shared" si="42"/>
        <v>45596</v>
      </c>
      <c r="CI31" s="2">
        <f t="shared" si="43"/>
        <v>45796.000243055554</v>
      </c>
      <c r="CJ31" s="2">
        <f t="shared" si="44"/>
        <v>45808</v>
      </c>
    </row>
    <row r="32" spans="1:88" ht="32.5" customHeight="1">
      <c r="A32" s="131" t="s">
        <v>595</v>
      </c>
      <c r="B32" s="131" t="s">
        <v>544</v>
      </c>
      <c r="C32" s="131" t="s">
        <v>596</v>
      </c>
      <c r="D32" s="133" t="str">
        <f t="shared" ca="1" si="1"/>
        <v>À venir</v>
      </c>
      <c r="E32" s="245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  <c r="AB32" s="246"/>
      <c r="AC32" s="246"/>
      <c r="AD32" s="246"/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246"/>
      <c r="AP32" s="246"/>
      <c r="AQ32" s="246"/>
      <c r="AR32" s="246"/>
      <c r="AS32" s="246"/>
      <c r="AT32" s="246"/>
      <c r="AU32" s="246"/>
      <c r="AV32" s="246"/>
      <c r="AW32" s="246"/>
      <c r="AX32" s="246"/>
      <c r="AY32" s="246"/>
      <c r="AZ32" s="246"/>
      <c r="BA32" s="303">
        <f t="shared" si="2"/>
        <v>46387.000243055554</v>
      </c>
      <c r="BB32" s="383"/>
      <c r="BL32" s="383"/>
      <c r="BN32" s="8" t="s">
        <v>595</v>
      </c>
      <c r="BO32" s="9" t="s">
        <v>595</v>
      </c>
      <c r="BP32" s="45" t="s">
        <v>94</v>
      </c>
      <c r="BQ32" s="1"/>
      <c r="BR32" s="59" t="s">
        <v>597</v>
      </c>
      <c r="BS32" s="11">
        <v>45962</v>
      </c>
      <c r="BT32" s="11">
        <v>46387.000243055554</v>
      </c>
      <c r="BU32" s="2">
        <f>IF(DAY(BS32)&lt;=15,DATE(YEAR(BS32),MONTH(BS32),1),EOMONTH(BS32,0))</f>
        <v>45962</v>
      </c>
      <c r="BV32" s="2">
        <f t="shared" ref="BV32:BV36" si="45">IF(DAY(BT32)&lt;=15,DATE(YEAR(BT32),MONTH(BT32),1),EOMONTH(BT32,0))</f>
        <v>46387</v>
      </c>
      <c r="BW32" s="52"/>
      <c r="BX32" s="71"/>
      <c r="BY32" s="45"/>
      <c r="BZ32" s="45"/>
      <c r="CA32" s="52"/>
      <c r="CB32" s="52"/>
      <c r="CC32" s="2">
        <f t="shared" ref="CC32:CC36" si="46">CE32-60</f>
        <v>45692</v>
      </c>
      <c r="CD32" s="2">
        <f t="shared" ref="CD32:CD36" si="47">IF(DAY(CC32)&lt;=15,DATE(YEAR(CC32),MONTH(CC32),1),EOMONTH(CC32,0))</f>
        <v>45689</v>
      </c>
      <c r="CE32" s="2">
        <f t="shared" ref="CE32:CE36" si="48">CG32</f>
        <v>45752</v>
      </c>
      <c r="CF32" s="2">
        <f t="shared" ref="CF32:CF36" si="49">IF(DAY(CE32)&lt;=15,DATE(YEAR(CE32),MONTH(CE32),1),EOMONTH(CE32,0))</f>
        <v>45748</v>
      </c>
      <c r="CG32" s="2">
        <f t="shared" ref="CG32:CG36" si="50">CI32-210</f>
        <v>45752</v>
      </c>
      <c r="CH32" s="2">
        <f t="shared" ref="CH32:CH36" si="51">IF(DAY(CG32)&lt;=15,DATE(YEAR(CG32),MONTH(CG32),1),EOMONTH(CG32,0))</f>
        <v>45748</v>
      </c>
      <c r="CI32" s="2">
        <f t="shared" ref="CI32:CI36" si="52">BS32</f>
        <v>45962</v>
      </c>
      <c r="CJ32" s="2">
        <f t="shared" ref="CJ32:CJ36" si="53">IF(DAY(CI32)&lt;=15,DATE(YEAR(CI32),MONTH(CI32),1),EOMONTH(CI32,0))</f>
        <v>45962</v>
      </c>
    </row>
    <row r="33" spans="1:88" ht="32.5" customHeight="1">
      <c r="A33" s="131" t="s">
        <v>598</v>
      </c>
      <c r="B33" s="131" t="s">
        <v>529</v>
      </c>
      <c r="C33" s="131" t="s">
        <v>599</v>
      </c>
      <c r="D33" s="133" t="str">
        <f t="shared" ca="1" si="1"/>
        <v>À venir</v>
      </c>
      <c r="E33" s="245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  <c r="AB33" s="246"/>
      <c r="AC33" s="246"/>
      <c r="AD33" s="246"/>
      <c r="AE33" s="246"/>
      <c r="AF33" s="246"/>
      <c r="AG33" s="246"/>
      <c r="AH33" s="246"/>
      <c r="AI33" s="246"/>
      <c r="AJ33" s="246"/>
      <c r="AK33" s="246"/>
      <c r="AL33" s="246"/>
      <c r="AM33" s="246"/>
      <c r="AN33" s="246"/>
      <c r="AO33" s="246"/>
      <c r="AP33" s="246"/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303">
        <f t="shared" si="2"/>
        <v>46387.000243055554</v>
      </c>
      <c r="BB33" s="383"/>
      <c r="BL33" s="383"/>
      <c r="BN33" s="8" t="s">
        <v>598</v>
      </c>
      <c r="BO33" s="9" t="s">
        <v>598</v>
      </c>
      <c r="BP33" s="45" t="s">
        <v>94</v>
      </c>
      <c r="BQ33" s="1"/>
      <c r="BR33" s="59" t="s">
        <v>597</v>
      </c>
      <c r="BS33" s="11">
        <v>45962</v>
      </c>
      <c r="BT33" s="11">
        <v>46387.000243055554</v>
      </c>
      <c r="BU33" s="2">
        <f t="shared" ref="BU33:BU36" si="54">IF(DAY(BS33)&lt;=15,DATE(YEAR(BS33),MONTH(BS33),1),EOMONTH(BS33,0))</f>
        <v>45962</v>
      </c>
      <c r="BV33" s="2">
        <f t="shared" si="45"/>
        <v>46387</v>
      </c>
      <c r="BW33" s="52"/>
      <c r="BX33" s="71"/>
      <c r="BY33" s="45"/>
      <c r="BZ33" s="45"/>
      <c r="CA33" s="52"/>
      <c r="CB33" s="52"/>
      <c r="CC33" s="2">
        <f t="shared" si="46"/>
        <v>45692</v>
      </c>
      <c r="CD33" s="2">
        <f t="shared" si="47"/>
        <v>45689</v>
      </c>
      <c r="CE33" s="2">
        <f t="shared" si="48"/>
        <v>45752</v>
      </c>
      <c r="CF33" s="2">
        <f t="shared" si="49"/>
        <v>45748</v>
      </c>
      <c r="CG33" s="2">
        <f t="shared" si="50"/>
        <v>45752</v>
      </c>
      <c r="CH33" s="2">
        <f t="shared" si="51"/>
        <v>45748</v>
      </c>
      <c r="CI33" s="2">
        <f t="shared" si="52"/>
        <v>45962</v>
      </c>
      <c r="CJ33" s="2">
        <f t="shared" si="53"/>
        <v>45962</v>
      </c>
    </row>
    <row r="34" spans="1:88" ht="32.5" customHeight="1">
      <c r="A34" s="131" t="s">
        <v>600</v>
      </c>
      <c r="B34" s="131" t="s">
        <v>529</v>
      </c>
      <c r="C34" s="131" t="s">
        <v>601</v>
      </c>
      <c r="D34" s="133" t="str">
        <f t="shared" ca="1" si="1"/>
        <v>À venir</v>
      </c>
      <c r="E34" s="245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46"/>
      <c r="AZ34" s="246"/>
      <c r="BA34" s="303">
        <f t="shared" si="2"/>
        <v>47422</v>
      </c>
      <c r="BB34" s="383"/>
      <c r="BL34" s="383"/>
      <c r="BN34" s="8" t="s">
        <v>600</v>
      </c>
      <c r="BO34" s="9" t="s">
        <v>600</v>
      </c>
      <c r="BP34" s="45" t="s">
        <v>94</v>
      </c>
      <c r="BQ34" s="1"/>
      <c r="BR34" s="59" t="s">
        <v>602</v>
      </c>
      <c r="BS34" s="11">
        <v>45992</v>
      </c>
      <c r="BT34" s="11">
        <v>47422</v>
      </c>
      <c r="BU34" s="2">
        <f t="shared" si="54"/>
        <v>45992</v>
      </c>
      <c r="BV34" s="2">
        <f t="shared" si="45"/>
        <v>47422</v>
      </c>
      <c r="BW34" s="52"/>
      <c r="BX34" s="71"/>
      <c r="BY34" s="45"/>
      <c r="BZ34" s="45"/>
      <c r="CA34" s="52"/>
      <c r="CB34" s="52"/>
      <c r="CC34" s="2">
        <f t="shared" si="46"/>
        <v>45722</v>
      </c>
      <c r="CD34" s="2">
        <f t="shared" si="47"/>
        <v>45717</v>
      </c>
      <c r="CE34" s="2">
        <f t="shared" si="48"/>
        <v>45782</v>
      </c>
      <c r="CF34" s="2">
        <f t="shared" si="49"/>
        <v>45778</v>
      </c>
      <c r="CG34" s="2">
        <f t="shared" si="50"/>
        <v>45782</v>
      </c>
      <c r="CH34" s="2">
        <f t="shared" si="51"/>
        <v>45778</v>
      </c>
      <c r="CI34" s="2">
        <f t="shared" si="52"/>
        <v>45992</v>
      </c>
      <c r="CJ34" s="2">
        <f t="shared" si="53"/>
        <v>45992</v>
      </c>
    </row>
    <row r="35" spans="1:88" ht="32.5" customHeight="1">
      <c r="A35" s="131" t="s">
        <v>603</v>
      </c>
      <c r="B35" s="131" t="s">
        <v>544</v>
      </c>
      <c r="C35" s="131" t="s">
        <v>604</v>
      </c>
      <c r="D35" s="133" t="str">
        <f t="shared" ca="1" si="1"/>
        <v>En cours</v>
      </c>
      <c r="E35" s="245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246"/>
      <c r="W35" s="246"/>
      <c r="X35" s="246"/>
      <c r="Y35" s="246"/>
      <c r="Z35" s="246"/>
      <c r="AA35" s="246"/>
      <c r="AB35" s="246"/>
      <c r="AC35" s="246"/>
      <c r="AD35" s="246"/>
      <c r="AE35" s="246"/>
      <c r="AF35" s="246"/>
      <c r="AG35" s="246"/>
      <c r="AH35" s="246"/>
      <c r="AI35" s="246"/>
      <c r="AJ35" s="246"/>
      <c r="AK35" s="246"/>
      <c r="AL35" s="246"/>
      <c r="AM35" s="246"/>
      <c r="AN35" s="246"/>
      <c r="AO35" s="246"/>
      <c r="AP35" s="246"/>
      <c r="AQ35" s="246"/>
      <c r="AR35" s="246"/>
      <c r="AS35" s="246"/>
      <c r="AT35" s="246"/>
      <c r="AU35" s="246"/>
      <c r="AV35" s="246"/>
      <c r="AW35" s="246"/>
      <c r="AX35" s="246"/>
      <c r="AY35" s="246"/>
      <c r="AZ35" s="246"/>
      <c r="BA35" s="303">
        <f t="shared" si="2"/>
        <v>46387.000243055554</v>
      </c>
      <c r="BB35" s="383"/>
      <c r="BL35" s="383"/>
      <c r="BN35" s="8" t="s">
        <v>603</v>
      </c>
      <c r="BO35" s="9" t="s">
        <v>603</v>
      </c>
      <c r="BP35" s="45" t="s">
        <v>94</v>
      </c>
      <c r="BQ35" s="1"/>
      <c r="BR35" s="59" t="s">
        <v>597</v>
      </c>
      <c r="BS35" s="11">
        <v>45853.000243055554</v>
      </c>
      <c r="BT35" s="11">
        <v>46387.000243055554</v>
      </c>
      <c r="BU35" s="2">
        <f t="shared" si="54"/>
        <v>45839</v>
      </c>
      <c r="BV35" s="2">
        <f t="shared" si="45"/>
        <v>46387</v>
      </c>
      <c r="BW35" s="52"/>
      <c r="BX35" s="71"/>
      <c r="BY35" s="45"/>
      <c r="BZ35" s="45"/>
      <c r="CA35" s="52"/>
      <c r="CB35" s="52"/>
      <c r="CC35" s="2">
        <f t="shared" si="46"/>
        <v>45583.000243055554</v>
      </c>
      <c r="CD35" s="2">
        <f t="shared" si="47"/>
        <v>45596</v>
      </c>
      <c r="CE35" s="2">
        <f t="shared" si="48"/>
        <v>45643.000243055554</v>
      </c>
      <c r="CF35" s="2">
        <f t="shared" si="49"/>
        <v>45657</v>
      </c>
      <c r="CG35" s="2">
        <f t="shared" si="50"/>
        <v>45643.000243055554</v>
      </c>
      <c r="CH35" s="2">
        <f t="shared" si="51"/>
        <v>45657</v>
      </c>
      <c r="CI35" s="2">
        <f t="shared" si="52"/>
        <v>45853.000243055554</v>
      </c>
      <c r="CJ35" s="2">
        <f t="shared" si="53"/>
        <v>45839</v>
      </c>
    </row>
    <row r="36" spans="1:88" ht="32.5" customHeight="1">
      <c r="A36" s="131" t="s">
        <v>605</v>
      </c>
      <c r="B36" s="131" t="s">
        <v>529</v>
      </c>
      <c r="C36" s="131" t="s">
        <v>606</v>
      </c>
      <c r="D36" s="133" t="str">
        <f t="shared" ca="1" si="1"/>
        <v>En cours</v>
      </c>
      <c r="E36" s="245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246"/>
      <c r="AJ36" s="246"/>
      <c r="AK36" s="246"/>
      <c r="AL36" s="246"/>
      <c r="AM36" s="246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246"/>
      <c r="AY36" s="246"/>
      <c r="AZ36" s="246"/>
      <c r="BA36" s="303">
        <f t="shared" si="2"/>
        <v>47277.000243055554</v>
      </c>
      <c r="BB36" s="383"/>
      <c r="BL36" s="383"/>
      <c r="BN36" s="8" t="s">
        <v>605</v>
      </c>
      <c r="BO36" s="9" t="s">
        <v>605</v>
      </c>
      <c r="BP36" s="45" t="s">
        <v>94</v>
      </c>
      <c r="BQ36" s="1"/>
      <c r="BR36" s="59" t="s">
        <v>597</v>
      </c>
      <c r="BS36" s="11">
        <v>45817.000243055554</v>
      </c>
      <c r="BT36" s="11">
        <v>47277.000243055554</v>
      </c>
      <c r="BU36" s="2">
        <f t="shared" si="54"/>
        <v>45809</v>
      </c>
      <c r="BV36" s="2">
        <f t="shared" si="45"/>
        <v>47270</v>
      </c>
      <c r="BW36" s="52"/>
      <c r="BX36" s="71"/>
      <c r="BY36" s="45"/>
      <c r="BZ36" s="45"/>
      <c r="CA36" s="52"/>
      <c r="CB36" s="52"/>
      <c r="CC36" s="2">
        <f t="shared" si="46"/>
        <v>45547.000243055554</v>
      </c>
      <c r="CD36" s="2">
        <f t="shared" si="47"/>
        <v>45536</v>
      </c>
      <c r="CE36" s="2">
        <f t="shared" si="48"/>
        <v>45607.000243055554</v>
      </c>
      <c r="CF36" s="2">
        <f t="shared" si="49"/>
        <v>45597</v>
      </c>
      <c r="CG36" s="2">
        <f t="shared" si="50"/>
        <v>45607.000243055554</v>
      </c>
      <c r="CH36" s="2">
        <f t="shared" si="51"/>
        <v>45597</v>
      </c>
      <c r="CI36" s="2">
        <f t="shared" si="52"/>
        <v>45817.000243055554</v>
      </c>
      <c r="CJ36" s="2">
        <f t="shared" si="53"/>
        <v>45809</v>
      </c>
    </row>
  </sheetData>
  <sheetProtection algorithmName="SHA-512" hashValue="0DPYc8DlCnvfToBYwcYtyJ56DqYdcL4U9LHnP5eOathvynA4VpOdNyZoaLWSSSjcC5RH2ZSPgG15k94izsUPmQ==" saltValue="59ir8gpjvfKM0apVJc7Nig==" spinCount="100000" sheet="1" autoFilter="0"/>
  <autoFilter ref="A6:D36" xr:uid="{AC2AEEB0-54B8-4BAC-90EE-89DE353AE2DC}"/>
  <mergeCells count="5">
    <mergeCell ref="A4:B4"/>
    <mergeCell ref="Q5:AB5"/>
    <mergeCell ref="AC5:AN5"/>
    <mergeCell ref="E5:P5"/>
    <mergeCell ref="AO5:AZ5"/>
  </mergeCells>
  <phoneticPr fontId="12" type="noConversion"/>
  <conditionalFormatting sqref="A1:A30 A32:A1048576">
    <cfRule type="duplicateValues" dxfId="179" priority="11"/>
  </conditionalFormatting>
  <conditionalFormatting sqref="C2">
    <cfRule type="expression" dxfId="178" priority="39">
      <formula>AND(BX$6&gt;=#REF!,BX$6&lt;=#REF!)</formula>
    </cfRule>
    <cfRule type="expression" dxfId="177" priority="40">
      <formula>AND(BX$6&gt;=#REF!,BX$6&lt;=#REF!)</formula>
    </cfRule>
    <cfRule type="expression" dxfId="176" priority="41">
      <formula>AND(BX$6&gt;=#REF!,BX$6&lt;=#REF!)</formula>
    </cfRule>
    <cfRule type="expression" dxfId="175" priority="42">
      <formula>AND(BX$6&gt;=#REF!,BX$6&lt;=#REF!)</formula>
    </cfRule>
  </conditionalFormatting>
  <conditionalFormatting sqref="C36">
    <cfRule type="duplicateValues" dxfId="174" priority="1"/>
  </conditionalFormatting>
  <conditionalFormatting sqref="D1:D5 D37:D1048576">
    <cfRule type="containsText" dxfId="173" priority="46" operator="containsText" text="A venir">
      <formula>NOT(ISERROR(SEARCH("A venir",D1)))</formula>
    </cfRule>
  </conditionalFormatting>
  <conditionalFormatting sqref="D1:D1048576">
    <cfRule type="containsText" dxfId="172" priority="33" operator="containsText" text="Term">
      <formula>NOT(ISERROR(SEARCH("Term",D1)))</formula>
    </cfRule>
  </conditionalFormatting>
  <conditionalFormatting sqref="D6:D36">
    <cfRule type="containsText" dxfId="171" priority="34" operator="containsText" text="À venir">
      <formula>NOT(ISERROR(SEARCH("À venir",D6)))</formula>
    </cfRule>
  </conditionalFormatting>
  <conditionalFormatting sqref="D7:D36">
    <cfRule type="containsText" dxfId="170" priority="35" operator="containsText" text="En cours">
      <formula>NOT(ISERROR(SEARCH("En cours",D7)))</formula>
    </cfRule>
    <cfRule type="expression" dxfId="169" priority="36">
      <formula>AND(D$6&gt;=$CD7,D$6&lt;=$CF7)</formula>
    </cfRule>
    <cfRule type="expression" dxfId="168" priority="37">
      <formula>AND(D$6&gt;=$BU7,D$6&lt;=$BV7)</formula>
    </cfRule>
    <cfRule type="expression" dxfId="167" priority="38">
      <formula>AND(D$6&gt;=$CH7,D$6&lt;=$CJ7)</formula>
    </cfRule>
  </conditionalFormatting>
  <conditionalFormatting sqref="E7:AZ36">
    <cfRule type="expression" dxfId="166" priority="2">
      <formula>AND(E$6&gt;=$BU7,E$6&lt;=$BV7)</formula>
    </cfRule>
    <cfRule type="expression" dxfId="165" priority="3">
      <formula>AND(E$6&gt;=$CH7,E$6&lt;=$CJ7)</formula>
    </cfRule>
    <cfRule type="expression" dxfId="164" priority="4">
      <formula>AND(E$6&gt;=$CD7,E$6&lt;=$CF7)</formula>
    </cfRule>
  </conditionalFormatting>
  <printOptions horizontalCentered="1" verticalCentered="1"/>
  <pageMargins left="0.25" right="0.25" top="0.75" bottom="0.75" header="0.3" footer="0.3"/>
  <pageSetup paperSize="8" scale="83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8E47C91-16C3-403E-BBC7-1F0B01515943}">
          <x14:formula1>
            <xm:f>Feuil1!$A$1:$A$3</xm:f>
          </x14:formula1>
          <xm:sqref>BW7:BW28</xm:sqref>
        </x14:dataValidation>
        <x14:dataValidation type="list" allowBlank="1" showInputMessage="1" showErrorMessage="1" xr:uid="{C1FA0013-CD86-414C-B74A-AF9EF9ADE08F}">
          <x14:formula1>
            <xm:f>Feuil1!$D$7:$D$8</xm:f>
          </x14:formula1>
          <xm:sqref>CA7:CB28</xm:sqref>
        </x14:dataValidation>
        <x14:dataValidation type="list" allowBlank="1" showInputMessage="1" showErrorMessage="1" xr:uid="{BCB14E40-1927-44C6-BC13-9FA3D584EB11}">
          <x14:formula1>
            <xm:f>Feuil1!$B$7:$B$9</xm:f>
          </x14:formula1>
          <xm:sqref>BZ7:BZ28</xm:sqref>
        </x14:dataValidation>
        <x14:dataValidation type="list" allowBlank="1" showInputMessage="1" showErrorMessage="1" xr:uid="{7B91D456-100A-4757-B3F1-D813048A9440}">
          <x14:formula1>
            <xm:f>Feuil1!$A$7:$A$13</xm:f>
          </x14:formula1>
          <xm:sqref>BY7:BY28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07183-3EA2-41BB-B082-3A64A8FBDA9B}">
  <sheetPr codeName="Feuil7">
    <pageSetUpPr fitToPage="1"/>
  </sheetPr>
  <dimension ref="A1:CJ25"/>
  <sheetViews>
    <sheetView showGridLines="0" topLeftCell="A2" zoomScale="60" zoomScaleNormal="60" workbookViewId="0">
      <pane xSplit="4" ySplit="5" topLeftCell="Q7" activePane="bottomRight" state="frozen"/>
      <selection pane="topRight" activeCell="D6" sqref="D6"/>
      <selection pane="bottomLeft" activeCell="D6" sqref="D6"/>
      <selection pane="bottomRight" activeCell="AP10" sqref="AP10"/>
    </sheetView>
  </sheetViews>
  <sheetFormatPr baseColWidth="10" defaultColWidth="15.453125" defaultRowHeight="14.5"/>
  <cols>
    <col min="1" max="1" width="18.7265625" style="29" customWidth="1"/>
    <col min="2" max="2" width="29.453125" style="30" customWidth="1"/>
    <col min="3" max="3" width="47.453125" style="7" customWidth="1"/>
    <col min="4" max="4" width="15.7265625" style="7" customWidth="1"/>
    <col min="5" max="16" width="3.453125" style="36" hidden="1" customWidth="1"/>
    <col min="17" max="52" width="3.453125" style="36" customWidth="1"/>
    <col min="53" max="53" width="13.7265625" style="6" customWidth="1"/>
    <col min="54" max="65" width="15.453125" style="5" customWidth="1"/>
    <col min="66" max="66" width="15.453125" style="5" hidden="1" customWidth="1"/>
    <col min="67" max="67" width="26.453125" style="5" hidden="1" customWidth="1"/>
    <col min="68" max="68" width="25.453125" style="5" hidden="1" customWidth="1"/>
    <col min="69" max="75" width="15.453125" style="5" hidden="1" customWidth="1"/>
    <col min="76" max="76" width="58.453125" style="5" hidden="1" customWidth="1"/>
    <col min="77" max="77" width="25.453125" style="5" hidden="1" customWidth="1"/>
    <col min="78" max="78" width="29.26953125" style="5" hidden="1" customWidth="1"/>
    <col min="79" max="79" width="27.453125" style="5" hidden="1" customWidth="1"/>
    <col min="80" max="88" width="15.453125" style="5" hidden="1" customWidth="1"/>
    <col min="89" max="89" width="15.453125" style="5" customWidth="1"/>
    <col min="90" max="16384" width="15.453125" style="5"/>
  </cols>
  <sheetData>
    <row r="1" spans="1:88" customFormat="1" ht="17.5" hidden="1" customHeight="1">
      <c r="A1" s="35"/>
      <c r="B1" s="23"/>
      <c r="C1" s="7"/>
      <c r="D1" s="7"/>
      <c r="E1" s="15">
        <f t="shared" ref="E1:AN1" si="0">VALUE(YEAR(E6)&amp;TEXT(MONTH(E6),"00"))</f>
        <v>202401</v>
      </c>
      <c r="F1" s="15">
        <f t="shared" si="0"/>
        <v>202402</v>
      </c>
      <c r="G1" s="15">
        <f t="shared" si="0"/>
        <v>202403</v>
      </c>
      <c r="H1" s="15">
        <f t="shared" si="0"/>
        <v>202404</v>
      </c>
      <c r="I1" s="15">
        <f t="shared" si="0"/>
        <v>202405</v>
      </c>
      <c r="J1" s="15">
        <f t="shared" si="0"/>
        <v>202406</v>
      </c>
      <c r="K1" s="15">
        <f t="shared" si="0"/>
        <v>202407</v>
      </c>
      <c r="L1" s="15">
        <f t="shared" si="0"/>
        <v>202408</v>
      </c>
      <c r="M1" s="15">
        <f t="shared" si="0"/>
        <v>202409</v>
      </c>
      <c r="N1" s="15">
        <f t="shared" si="0"/>
        <v>202410</v>
      </c>
      <c r="O1" s="15">
        <f t="shared" si="0"/>
        <v>202411</v>
      </c>
      <c r="P1" s="15">
        <f t="shared" si="0"/>
        <v>202412</v>
      </c>
      <c r="Q1" s="15">
        <f t="shared" si="0"/>
        <v>202501</v>
      </c>
      <c r="R1" s="15">
        <f t="shared" si="0"/>
        <v>202502</v>
      </c>
      <c r="S1" s="15">
        <f t="shared" si="0"/>
        <v>202503</v>
      </c>
      <c r="T1" s="15">
        <f t="shared" si="0"/>
        <v>202504</v>
      </c>
      <c r="U1" s="15">
        <f t="shared" si="0"/>
        <v>202505</v>
      </c>
      <c r="V1" s="15">
        <f t="shared" si="0"/>
        <v>202506</v>
      </c>
      <c r="W1" s="15">
        <f t="shared" si="0"/>
        <v>202507</v>
      </c>
      <c r="X1" s="15">
        <f t="shared" si="0"/>
        <v>202508</v>
      </c>
      <c r="Y1" s="15">
        <f t="shared" si="0"/>
        <v>202509</v>
      </c>
      <c r="Z1" s="15">
        <f t="shared" si="0"/>
        <v>202510</v>
      </c>
      <c r="AA1" s="15">
        <f t="shared" si="0"/>
        <v>202511</v>
      </c>
      <c r="AB1" s="15">
        <f t="shared" si="0"/>
        <v>202512</v>
      </c>
      <c r="AC1" s="15">
        <f t="shared" si="0"/>
        <v>202601</v>
      </c>
      <c r="AD1" s="15">
        <f t="shared" si="0"/>
        <v>202602</v>
      </c>
      <c r="AE1" s="15">
        <f t="shared" si="0"/>
        <v>202603</v>
      </c>
      <c r="AF1" s="15">
        <f t="shared" si="0"/>
        <v>202604</v>
      </c>
      <c r="AG1" s="15">
        <f t="shared" si="0"/>
        <v>202605</v>
      </c>
      <c r="AH1" s="15">
        <f t="shared" si="0"/>
        <v>202606</v>
      </c>
      <c r="AI1" s="15">
        <f t="shared" si="0"/>
        <v>202607</v>
      </c>
      <c r="AJ1" s="15">
        <f t="shared" si="0"/>
        <v>202608</v>
      </c>
      <c r="AK1" s="15">
        <f t="shared" si="0"/>
        <v>202609</v>
      </c>
      <c r="AL1" s="15">
        <f t="shared" si="0"/>
        <v>202610</v>
      </c>
      <c r="AM1" s="15">
        <f t="shared" si="0"/>
        <v>202611</v>
      </c>
      <c r="AN1" s="15">
        <f t="shared" si="0"/>
        <v>202612</v>
      </c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6"/>
    </row>
    <row r="2" spans="1:88" ht="22" customHeight="1">
      <c r="A2" s="25"/>
      <c r="B2" s="26"/>
      <c r="C2" s="228" t="s">
        <v>20</v>
      </c>
      <c r="D2" s="295"/>
    </row>
    <row r="3" spans="1:88" ht="22" customHeight="1">
      <c r="A3" s="25"/>
      <c r="B3" s="27"/>
      <c r="C3" s="230" t="s">
        <v>21</v>
      </c>
      <c r="D3" s="296"/>
    </row>
    <row r="4" spans="1:88" ht="22" customHeight="1">
      <c r="A4" s="405" t="s">
        <v>607</v>
      </c>
      <c r="B4" s="405"/>
      <c r="C4" s="231" t="s">
        <v>23</v>
      </c>
      <c r="D4" s="296"/>
    </row>
    <row r="5" spans="1:88" ht="37.5" customHeight="1">
      <c r="A5" s="190"/>
      <c r="B5" s="299"/>
      <c r="C5" s="143"/>
      <c r="D5" s="263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1">
        <v>2027</v>
      </c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A5" s="146"/>
    </row>
    <row r="6" spans="1:88" s="93" customFormat="1" ht="31">
      <c r="A6" s="129" t="s">
        <v>24</v>
      </c>
      <c r="B6" s="129" t="s">
        <v>25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N6" s="78" t="s">
        <v>29</v>
      </c>
      <c r="BO6" s="121" t="s">
        <v>30</v>
      </c>
      <c r="BP6" s="98" t="s">
        <v>31</v>
      </c>
      <c r="BQ6" s="123" t="s">
        <v>32</v>
      </c>
      <c r="BR6" s="96" t="s">
        <v>33</v>
      </c>
      <c r="BS6" s="124" t="s">
        <v>34</v>
      </c>
      <c r="BT6" s="124" t="s">
        <v>28</v>
      </c>
      <c r="BU6" s="125" t="s">
        <v>35</v>
      </c>
      <c r="BV6" s="126" t="s">
        <v>36</v>
      </c>
      <c r="BW6" s="122" t="s">
        <v>37</v>
      </c>
      <c r="BX6" s="80" t="s">
        <v>38</v>
      </c>
      <c r="BY6" s="316" t="s">
        <v>6</v>
      </c>
      <c r="BZ6" s="377" t="s">
        <v>7</v>
      </c>
      <c r="CA6" s="377" t="s">
        <v>8</v>
      </c>
      <c r="CB6" s="88" t="s">
        <v>39</v>
      </c>
      <c r="CC6" s="117" t="s">
        <v>40</v>
      </c>
      <c r="CD6" s="90" t="s">
        <v>41</v>
      </c>
      <c r="CE6" s="91" t="s">
        <v>42</v>
      </c>
      <c r="CF6" s="90" t="s">
        <v>41</v>
      </c>
      <c r="CG6" s="92" t="s">
        <v>43</v>
      </c>
      <c r="CH6" s="90" t="s">
        <v>41</v>
      </c>
      <c r="CI6" s="92" t="s">
        <v>44</v>
      </c>
      <c r="CJ6" s="90" t="s">
        <v>41</v>
      </c>
    </row>
    <row r="7" spans="1:88" customFormat="1" ht="30.75" customHeight="1">
      <c r="A7" s="131" t="s">
        <v>608</v>
      </c>
      <c r="B7" s="131" t="s">
        <v>609</v>
      </c>
      <c r="C7" s="131" t="s">
        <v>610</v>
      </c>
      <c r="D7" s="133" t="str">
        <f t="shared" ref="D7:D25" ca="1" si="1">IF(BT7&lt;TODAY(),"Terminé",(IF(BS7&gt;=TODAY(),"À venir","En cours")))</f>
        <v>En cours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303">
        <f t="shared" ref="BA7:BA25" si="2">BT7</f>
        <v>47208</v>
      </c>
      <c r="BF7" s="5"/>
      <c r="BG7" s="5"/>
      <c r="BH7" s="5"/>
      <c r="BI7" s="5"/>
      <c r="BJ7" s="5"/>
      <c r="BK7" s="5"/>
      <c r="BL7" s="5"/>
      <c r="BM7" s="5"/>
      <c r="BN7" s="31" t="s">
        <v>611</v>
      </c>
      <c r="BO7" s="58" t="s">
        <v>608</v>
      </c>
      <c r="BP7" s="14" t="s">
        <v>612</v>
      </c>
      <c r="BQ7" s="24" t="s">
        <v>613</v>
      </c>
      <c r="BR7" s="56" t="s">
        <v>63</v>
      </c>
      <c r="BS7" s="16">
        <v>45748</v>
      </c>
      <c r="BT7" s="16">
        <f>BS7+1460</f>
        <v>47208</v>
      </c>
      <c r="BU7" s="2">
        <f t="shared" ref="BU7:BU17" si="3">IF(DAY(BS7)&lt;=15,DATE(YEAR(BS7),MONTH(BS7),1),EOMONTH(BS7,0))</f>
        <v>45748</v>
      </c>
      <c r="BV7" s="2">
        <f t="shared" ref="BV7:BV25" si="4">IF(DAY(BT7)&lt;=15,DATE(YEAR(BT7),MONTH(BT7),1),EOMONTH(BT7,0))</f>
        <v>47208</v>
      </c>
      <c r="BW7" s="52" t="s">
        <v>0</v>
      </c>
      <c r="BX7" s="61" t="s">
        <v>614</v>
      </c>
      <c r="BY7" s="45"/>
      <c r="BZ7" s="376" t="s">
        <v>10</v>
      </c>
      <c r="CA7" s="376"/>
      <c r="CB7" s="52" t="s">
        <v>10</v>
      </c>
      <c r="CC7" s="18">
        <v>45261</v>
      </c>
      <c r="CD7" s="18">
        <f t="shared" ref="CD7:CD15" si="5">IF(DAY(CC7)&lt;=15,DATE(YEAR(CC7),MONTH(CC7),1),EOMONTH(CC7,0))</f>
        <v>45261</v>
      </c>
      <c r="CE7" s="18">
        <v>45443</v>
      </c>
      <c r="CF7" s="18">
        <f t="shared" ref="CF7:CF17" si="6">IF(DAY(CE7)&lt;=15,DATE(YEAR(CE7),MONTH(CE7),1),EOMONTH(CE7,0))</f>
        <v>45443</v>
      </c>
      <c r="CG7" s="18">
        <v>45444</v>
      </c>
      <c r="CH7" s="18">
        <f t="shared" ref="CH7:CH17" si="7">IF(DAY(CG7)&lt;=15,DATE(YEAR(CG7),MONTH(CG7),1),EOMONTH(CG7,0))</f>
        <v>45444</v>
      </c>
      <c r="CI7" s="18">
        <f t="shared" ref="CI7:CI17" si="8">BS7</f>
        <v>45748</v>
      </c>
      <c r="CJ7" s="3">
        <f t="shared" ref="CJ7:CJ17" si="9">IF(DAY(CI7)&lt;=15,DATE(YEAR(CI7),MONTH(CI7),1),EOMONTH(CI7,0))</f>
        <v>45748</v>
      </c>
    </row>
    <row r="8" spans="1:88" customFormat="1" ht="30.75" customHeight="1">
      <c r="A8" s="131" t="s">
        <v>65</v>
      </c>
      <c r="B8" s="131" t="s">
        <v>609</v>
      </c>
      <c r="C8" s="308" t="s">
        <v>615</v>
      </c>
      <c r="D8" s="133" t="str">
        <f t="shared" ca="1" si="1"/>
        <v>À venir</v>
      </c>
      <c r="E8" s="245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303">
        <f t="shared" si="2"/>
        <v>47483</v>
      </c>
      <c r="BF8" s="5"/>
      <c r="BG8" s="5"/>
      <c r="BH8" s="5"/>
      <c r="BI8" s="5"/>
      <c r="BJ8" s="5"/>
      <c r="BK8" s="5"/>
      <c r="BL8" s="5"/>
      <c r="BM8" s="5"/>
      <c r="BN8" s="58" t="s">
        <v>616</v>
      </c>
      <c r="BO8" s="58" t="s">
        <v>617</v>
      </c>
      <c r="BP8" s="14" t="s">
        <v>612</v>
      </c>
      <c r="BQ8" s="24" t="s">
        <v>613</v>
      </c>
      <c r="BR8" s="56" t="s">
        <v>63</v>
      </c>
      <c r="BS8" s="16">
        <v>46023</v>
      </c>
      <c r="BT8" s="16">
        <f>BS8+1460</f>
        <v>47483</v>
      </c>
      <c r="BU8" s="2">
        <f t="shared" ref="BU8" si="10">IF(DAY(BS8)&lt;=15,DATE(YEAR(BS8),MONTH(BS8),1),EOMONTH(BS8,0))</f>
        <v>46023</v>
      </c>
      <c r="BV8" s="2">
        <f>IF(DAY(BT8)&lt;=15,DATE(YEAR(BT8),MONTH(BT8),1),EOMONTH(BT8,0))</f>
        <v>47483</v>
      </c>
      <c r="BW8" s="52"/>
      <c r="BX8" s="61" t="s">
        <v>615</v>
      </c>
      <c r="BY8" s="45" t="s">
        <v>19</v>
      </c>
      <c r="BZ8" s="376"/>
      <c r="CA8" s="376"/>
      <c r="CB8" s="52"/>
      <c r="CC8" s="18">
        <v>45262</v>
      </c>
      <c r="CD8" s="18">
        <f t="shared" ref="CD8" si="11">IF(DAY(CC8)&lt;=15,DATE(YEAR(CC8),MONTH(CC8),1),EOMONTH(CC8,0))</f>
        <v>45261</v>
      </c>
      <c r="CE8" s="18">
        <v>45444</v>
      </c>
      <c r="CF8" s="18">
        <f t="shared" ref="CF8" si="12">IF(DAY(CE8)&lt;=15,DATE(YEAR(CE8),MONTH(CE8),1),EOMONTH(CE8,0))</f>
        <v>45444</v>
      </c>
      <c r="CG8" s="18">
        <v>45445</v>
      </c>
      <c r="CH8" s="18">
        <f t="shared" ref="CH8" si="13">IF(DAY(CG8)&lt;=15,DATE(YEAR(CG8),MONTH(CG8),1),EOMONTH(CG8,0))</f>
        <v>45444</v>
      </c>
      <c r="CI8" s="18">
        <f t="shared" ref="CI8" si="14">BS8</f>
        <v>46023</v>
      </c>
      <c r="CJ8" s="3">
        <f t="shared" ref="CJ8" si="15">IF(DAY(CI8)&lt;=15,DATE(YEAR(CI8),MONTH(CI8),1),EOMONTH(CI8,0))</f>
        <v>46023</v>
      </c>
    </row>
    <row r="9" spans="1:88" ht="32.5" customHeight="1">
      <c r="A9" s="131" t="s">
        <v>618</v>
      </c>
      <c r="B9" s="131" t="s">
        <v>619</v>
      </c>
      <c r="C9" s="131" t="s">
        <v>620</v>
      </c>
      <c r="D9" s="133" t="str">
        <f t="shared" ca="1" si="1"/>
        <v>En cours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303">
        <f t="shared" si="2"/>
        <v>46752</v>
      </c>
      <c r="BN9" s="8" t="s">
        <v>621</v>
      </c>
      <c r="BO9" s="58" t="s">
        <v>618</v>
      </c>
      <c r="BP9" s="14" t="s">
        <v>612</v>
      </c>
      <c r="BQ9" s="24" t="s">
        <v>613</v>
      </c>
      <c r="BR9" s="14" t="s">
        <v>63</v>
      </c>
      <c r="BS9" s="11">
        <v>45292</v>
      </c>
      <c r="BT9" s="11">
        <v>46752</v>
      </c>
      <c r="BU9" s="2">
        <f t="shared" si="3"/>
        <v>45292</v>
      </c>
      <c r="BV9" s="2">
        <f t="shared" si="4"/>
        <v>46752</v>
      </c>
      <c r="BW9" s="52" t="s">
        <v>0</v>
      </c>
      <c r="BX9" s="318" t="s">
        <v>622</v>
      </c>
      <c r="BY9" s="45"/>
      <c r="BZ9" s="376" t="s">
        <v>10</v>
      </c>
      <c r="CA9" s="376"/>
      <c r="CB9" s="52" t="s">
        <v>10</v>
      </c>
      <c r="CC9" s="42">
        <f>CE9-90</f>
        <v>45052</v>
      </c>
      <c r="CD9" s="42">
        <f t="shared" si="5"/>
        <v>45047</v>
      </c>
      <c r="CE9" s="42">
        <f t="shared" ref="CE9:CE17" si="16">CG9</f>
        <v>45142</v>
      </c>
      <c r="CF9" s="42">
        <f t="shared" si="6"/>
        <v>45139</v>
      </c>
      <c r="CG9" s="42">
        <f t="shared" ref="CG9:CG16" si="17">CI9-150</f>
        <v>45142</v>
      </c>
      <c r="CH9" s="42">
        <f t="shared" si="7"/>
        <v>45139</v>
      </c>
      <c r="CI9" s="42">
        <f t="shared" si="8"/>
        <v>45292</v>
      </c>
      <c r="CJ9" s="22">
        <f t="shared" si="9"/>
        <v>45292</v>
      </c>
    </row>
    <row r="10" spans="1:88" ht="32.5" customHeight="1">
      <c r="A10" s="131" t="s">
        <v>623</v>
      </c>
      <c r="B10" s="131" t="s">
        <v>619</v>
      </c>
      <c r="C10" s="131" t="s">
        <v>624</v>
      </c>
      <c r="D10" s="133" t="str">
        <f t="shared" ca="1" si="1"/>
        <v>En cours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2"/>
        <v>46067</v>
      </c>
      <c r="BN10" s="20" t="s">
        <v>623</v>
      </c>
      <c r="BO10" s="62" t="s">
        <v>623</v>
      </c>
      <c r="BP10" s="32" t="s">
        <v>612</v>
      </c>
      <c r="BQ10" s="24" t="s">
        <v>613</v>
      </c>
      <c r="BR10" s="32" t="s">
        <v>63</v>
      </c>
      <c r="BS10" s="21">
        <v>44608</v>
      </c>
      <c r="BT10" s="21">
        <v>46067</v>
      </c>
      <c r="BU10" s="2">
        <f t="shared" si="3"/>
        <v>44620</v>
      </c>
      <c r="BV10" s="2">
        <f t="shared" si="4"/>
        <v>46054</v>
      </c>
      <c r="BW10" s="52" t="s">
        <v>0</v>
      </c>
      <c r="BX10" s="318" t="s">
        <v>625</v>
      </c>
      <c r="BY10" s="45"/>
      <c r="BZ10" s="376" t="s">
        <v>10</v>
      </c>
      <c r="CA10" s="376"/>
      <c r="CB10" s="52" t="s">
        <v>10</v>
      </c>
      <c r="CC10" s="42">
        <f>CE10-90</f>
        <v>44368</v>
      </c>
      <c r="CD10" s="42">
        <f t="shared" si="5"/>
        <v>44377</v>
      </c>
      <c r="CE10" s="42">
        <f t="shared" si="16"/>
        <v>44458</v>
      </c>
      <c r="CF10" s="42">
        <f t="shared" si="6"/>
        <v>44469</v>
      </c>
      <c r="CG10" s="42">
        <f t="shared" si="17"/>
        <v>44458</v>
      </c>
      <c r="CH10" s="42">
        <f t="shared" si="7"/>
        <v>44469</v>
      </c>
      <c r="CI10" s="42">
        <f t="shared" si="8"/>
        <v>44608</v>
      </c>
      <c r="CJ10" s="22">
        <f t="shared" si="9"/>
        <v>44620</v>
      </c>
    </row>
    <row r="11" spans="1:88" ht="32.5" customHeight="1">
      <c r="A11" s="131" t="s">
        <v>65</v>
      </c>
      <c r="B11" s="131" t="s">
        <v>619</v>
      </c>
      <c r="C11" s="308" t="s">
        <v>626</v>
      </c>
      <c r="D11" s="133" t="str">
        <f t="shared" ca="1" si="1"/>
        <v>À venir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 t="shared" si="2"/>
        <v>47542</v>
      </c>
      <c r="BN11" s="8" t="s">
        <v>623</v>
      </c>
      <c r="BO11" s="58" t="s">
        <v>627</v>
      </c>
      <c r="BP11" s="14" t="s">
        <v>612</v>
      </c>
      <c r="BQ11" s="24" t="s">
        <v>613</v>
      </c>
      <c r="BR11" s="14" t="s">
        <v>63</v>
      </c>
      <c r="BS11" s="11">
        <v>46082</v>
      </c>
      <c r="BT11" s="11">
        <v>47542</v>
      </c>
      <c r="BU11" s="2">
        <f t="shared" si="3"/>
        <v>46082</v>
      </c>
      <c r="BV11" s="2">
        <f t="shared" si="4"/>
        <v>47542</v>
      </c>
      <c r="BW11" s="52" t="s">
        <v>0</v>
      </c>
      <c r="BX11" s="318" t="s">
        <v>625</v>
      </c>
      <c r="BY11" s="45"/>
      <c r="BZ11" s="376" t="s">
        <v>10</v>
      </c>
      <c r="CA11" s="376"/>
      <c r="CB11" s="52"/>
      <c r="CC11" s="42">
        <f>CE11-120</f>
        <v>45812</v>
      </c>
      <c r="CD11" s="42">
        <f t="shared" si="5"/>
        <v>45809</v>
      </c>
      <c r="CE11" s="42">
        <f t="shared" si="16"/>
        <v>45932</v>
      </c>
      <c r="CF11" s="42">
        <f t="shared" si="6"/>
        <v>45931</v>
      </c>
      <c r="CG11" s="42">
        <f t="shared" si="17"/>
        <v>45932</v>
      </c>
      <c r="CH11" s="42">
        <f t="shared" si="7"/>
        <v>45931</v>
      </c>
      <c r="CI11" s="42">
        <f t="shared" si="8"/>
        <v>46082</v>
      </c>
      <c r="CJ11" s="22">
        <f t="shared" si="9"/>
        <v>46082</v>
      </c>
    </row>
    <row r="12" spans="1:88" ht="32.5" customHeight="1">
      <c r="A12" s="131" t="s">
        <v>628</v>
      </c>
      <c r="B12" s="131" t="s">
        <v>619</v>
      </c>
      <c r="C12" s="131" t="s">
        <v>629</v>
      </c>
      <c r="D12" s="133" t="str">
        <f t="shared" ca="1" si="1"/>
        <v>En cours</v>
      </c>
      <c r="E12" s="245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303">
        <f t="shared" si="2"/>
        <v>46241</v>
      </c>
      <c r="BN12" s="8" t="s">
        <v>628</v>
      </c>
      <c r="BO12" s="58" t="s">
        <v>628</v>
      </c>
      <c r="BP12" s="14" t="s">
        <v>612</v>
      </c>
      <c r="BQ12" s="24" t="s">
        <v>613</v>
      </c>
      <c r="BR12" s="14" t="s">
        <v>50</v>
      </c>
      <c r="BS12" s="11">
        <v>44781</v>
      </c>
      <c r="BT12" s="11">
        <v>46241</v>
      </c>
      <c r="BU12" s="2">
        <f t="shared" si="3"/>
        <v>44774</v>
      </c>
      <c r="BV12" s="2">
        <f t="shared" si="4"/>
        <v>46235</v>
      </c>
      <c r="BW12" s="52" t="s">
        <v>0</v>
      </c>
      <c r="BX12" s="318" t="s">
        <v>630</v>
      </c>
      <c r="BY12" s="45" t="s">
        <v>17</v>
      </c>
      <c r="BZ12" s="376" t="s">
        <v>10</v>
      </c>
      <c r="CA12" s="376"/>
      <c r="CB12" s="52" t="s">
        <v>10</v>
      </c>
      <c r="CC12" s="42">
        <f>CE12-90</f>
        <v>44541</v>
      </c>
      <c r="CD12" s="42">
        <f t="shared" si="5"/>
        <v>44531</v>
      </c>
      <c r="CE12" s="42">
        <f t="shared" si="16"/>
        <v>44631</v>
      </c>
      <c r="CF12" s="42">
        <f t="shared" si="6"/>
        <v>44621</v>
      </c>
      <c r="CG12" s="42">
        <f t="shared" si="17"/>
        <v>44631</v>
      </c>
      <c r="CH12" s="42">
        <f t="shared" si="7"/>
        <v>44621</v>
      </c>
      <c r="CI12" s="42">
        <f t="shared" si="8"/>
        <v>44781</v>
      </c>
      <c r="CJ12" s="22">
        <f t="shared" si="9"/>
        <v>44774</v>
      </c>
    </row>
    <row r="13" spans="1:88" ht="32.5" customHeight="1">
      <c r="A13" s="131" t="s">
        <v>65</v>
      </c>
      <c r="B13" s="131" t="s">
        <v>619</v>
      </c>
      <c r="C13" s="131" t="s">
        <v>629</v>
      </c>
      <c r="D13" s="133" t="str">
        <f t="shared" ca="1" si="1"/>
        <v>À venir</v>
      </c>
      <c r="E13" s="245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303">
        <f t="shared" si="2"/>
        <v>47702</v>
      </c>
      <c r="BN13" s="8" t="s">
        <v>628</v>
      </c>
      <c r="BO13" s="58" t="s">
        <v>66</v>
      </c>
      <c r="BP13" s="14" t="s">
        <v>612</v>
      </c>
      <c r="BQ13" s="24" t="s">
        <v>613</v>
      </c>
      <c r="BR13" s="14" t="s">
        <v>50</v>
      </c>
      <c r="BS13" s="11">
        <v>46242</v>
      </c>
      <c r="BT13" s="11">
        <v>47702</v>
      </c>
      <c r="BU13" s="2">
        <f t="shared" si="3"/>
        <v>46235</v>
      </c>
      <c r="BV13" s="2">
        <f t="shared" si="4"/>
        <v>47696</v>
      </c>
      <c r="BW13" s="52" t="s">
        <v>0</v>
      </c>
      <c r="BX13" s="319" t="s">
        <v>630</v>
      </c>
      <c r="BY13" s="45"/>
      <c r="BZ13" s="376" t="s">
        <v>10</v>
      </c>
      <c r="CA13" s="376"/>
      <c r="CB13" s="52"/>
      <c r="CC13" s="42">
        <f>CE13-120</f>
        <v>45972</v>
      </c>
      <c r="CD13" s="42">
        <f t="shared" si="5"/>
        <v>45962</v>
      </c>
      <c r="CE13" s="42">
        <f t="shared" si="16"/>
        <v>46092</v>
      </c>
      <c r="CF13" s="42">
        <f t="shared" si="6"/>
        <v>46082</v>
      </c>
      <c r="CG13" s="42">
        <f t="shared" si="17"/>
        <v>46092</v>
      </c>
      <c r="CH13" s="42">
        <f t="shared" si="7"/>
        <v>46082</v>
      </c>
      <c r="CI13" s="42">
        <f t="shared" si="8"/>
        <v>46242</v>
      </c>
      <c r="CJ13" s="22">
        <f t="shared" si="9"/>
        <v>46235</v>
      </c>
    </row>
    <row r="14" spans="1:88" ht="32.5" customHeight="1">
      <c r="A14" s="131" t="s">
        <v>631</v>
      </c>
      <c r="B14" s="131" t="s">
        <v>619</v>
      </c>
      <c r="C14" s="131" t="s">
        <v>632</v>
      </c>
      <c r="D14" s="133" t="str">
        <f t="shared" ca="1" si="1"/>
        <v>En cours</v>
      </c>
      <c r="E14" s="245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303">
        <f t="shared" si="2"/>
        <v>46124</v>
      </c>
      <c r="BN14" s="8" t="s">
        <v>631</v>
      </c>
      <c r="BO14" s="58" t="s">
        <v>631</v>
      </c>
      <c r="BP14" s="14" t="s">
        <v>612</v>
      </c>
      <c r="BQ14" s="24" t="s">
        <v>613</v>
      </c>
      <c r="BR14" s="14" t="s">
        <v>63</v>
      </c>
      <c r="BS14" s="11">
        <v>44664</v>
      </c>
      <c r="BT14" s="11">
        <v>46124</v>
      </c>
      <c r="BU14" s="2">
        <f t="shared" si="3"/>
        <v>44652</v>
      </c>
      <c r="BV14" s="2">
        <f t="shared" si="4"/>
        <v>46113</v>
      </c>
      <c r="BW14" s="52" t="s">
        <v>0</v>
      </c>
      <c r="BX14" s="320" t="s">
        <v>633</v>
      </c>
      <c r="BY14" s="45"/>
      <c r="BZ14" s="376" t="s">
        <v>10</v>
      </c>
      <c r="CA14" s="376"/>
      <c r="CB14" s="52" t="s">
        <v>10</v>
      </c>
      <c r="CC14" s="42">
        <f t="shared" ref="CC14:CC19" si="18">CE14-90</f>
        <v>44424</v>
      </c>
      <c r="CD14" s="42">
        <f t="shared" si="5"/>
        <v>44439</v>
      </c>
      <c r="CE14" s="42">
        <f t="shared" si="16"/>
        <v>44514</v>
      </c>
      <c r="CF14" s="42">
        <f t="shared" si="6"/>
        <v>44501</v>
      </c>
      <c r="CG14" s="42">
        <f t="shared" si="17"/>
        <v>44514</v>
      </c>
      <c r="CH14" s="42">
        <f t="shared" si="7"/>
        <v>44501</v>
      </c>
      <c r="CI14" s="42">
        <f t="shared" si="8"/>
        <v>44664</v>
      </c>
      <c r="CJ14" s="22">
        <f t="shared" si="9"/>
        <v>44652</v>
      </c>
    </row>
    <row r="15" spans="1:88" ht="32.5" customHeight="1">
      <c r="A15" s="131" t="s">
        <v>634</v>
      </c>
      <c r="B15" s="131" t="s">
        <v>619</v>
      </c>
      <c r="C15" s="131" t="s">
        <v>635</v>
      </c>
      <c r="D15" s="133" t="str">
        <f t="shared" ca="1" si="1"/>
        <v>En cours</v>
      </c>
      <c r="E15" s="245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303">
        <f t="shared" si="2"/>
        <v>46437</v>
      </c>
      <c r="BN15" s="8" t="s">
        <v>634</v>
      </c>
      <c r="BO15" s="58" t="s">
        <v>634</v>
      </c>
      <c r="BP15" s="14" t="s">
        <v>612</v>
      </c>
      <c r="BQ15" s="24" t="s">
        <v>613</v>
      </c>
      <c r="BR15" s="14" t="s">
        <v>50</v>
      </c>
      <c r="BS15" s="11">
        <v>44977</v>
      </c>
      <c r="BT15" s="11">
        <v>46437</v>
      </c>
      <c r="BU15" s="2">
        <f t="shared" si="3"/>
        <v>44985</v>
      </c>
      <c r="BV15" s="2">
        <f t="shared" si="4"/>
        <v>46446</v>
      </c>
      <c r="BW15" s="52" t="s">
        <v>0</v>
      </c>
      <c r="BX15" s="321" t="s">
        <v>636</v>
      </c>
      <c r="BY15" s="45"/>
      <c r="BZ15" s="376" t="s">
        <v>10</v>
      </c>
      <c r="CA15" s="376"/>
      <c r="CB15" s="52" t="s">
        <v>11</v>
      </c>
      <c r="CC15" s="42">
        <f t="shared" si="18"/>
        <v>44737</v>
      </c>
      <c r="CD15" s="42">
        <f t="shared" si="5"/>
        <v>44742</v>
      </c>
      <c r="CE15" s="42">
        <f t="shared" si="16"/>
        <v>44827</v>
      </c>
      <c r="CF15" s="42">
        <f t="shared" si="6"/>
        <v>44834</v>
      </c>
      <c r="CG15" s="42">
        <f t="shared" si="17"/>
        <v>44827</v>
      </c>
      <c r="CH15" s="42">
        <f t="shared" si="7"/>
        <v>44834</v>
      </c>
      <c r="CI15" s="42">
        <f t="shared" si="8"/>
        <v>44977</v>
      </c>
      <c r="CJ15" s="22">
        <f t="shared" si="9"/>
        <v>44985</v>
      </c>
    </row>
    <row r="16" spans="1:88" ht="32.5" customHeight="1">
      <c r="A16" s="131" t="s">
        <v>65</v>
      </c>
      <c r="B16" s="131" t="s">
        <v>619</v>
      </c>
      <c r="C16" s="131" t="s">
        <v>635</v>
      </c>
      <c r="D16" s="133" t="str">
        <f t="shared" ca="1" si="1"/>
        <v>À venir</v>
      </c>
      <c r="E16" s="245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303">
        <f t="shared" si="2"/>
        <v>47898</v>
      </c>
      <c r="BN16" s="8" t="s">
        <v>634</v>
      </c>
      <c r="BO16" s="58" t="s">
        <v>66</v>
      </c>
      <c r="BP16" s="14" t="s">
        <v>612</v>
      </c>
      <c r="BQ16" s="24" t="s">
        <v>613</v>
      </c>
      <c r="BR16" s="14" t="s">
        <v>50</v>
      </c>
      <c r="BS16" s="11">
        <v>46438</v>
      </c>
      <c r="BT16" s="11">
        <v>47898</v>
      </c>
      <c r="BU16" s="2">
        <f t="shared" si="3"/>
        <v>46446</v>
      </c>
      <c r="BV16" s="2">
        <f t="shared" si="4"/>
        <v>47907</v>
      </c>
      <c r="BW16" s="52"/>
      <c r="BX16" s="321"/>
      <c r="BY16" s="45"/>
      <c r="BZ16" s="376"/>
      <c r="CA16" s="376"/>
      <c r="CB16" s="52"/>
      <c r="CC16" s="42">
        <f t="shared" ref="CC16" si="19">CE16-90</f>
        <v>46198</v>
      </c>
      <c r="CD16" s="42">
        <f t="shared" ref="CD16" si="20">IF(DAY(CC16)&lt;=15,DATE(YEAR(CC16),MONTH(CC16),1),EOMONTH(CC16,0))</f>
        <v>46203</v>
      </c>
      <c r="CE16" s="42">
        <f t="shared" si="16"/>
        <v>46288</v>
      </c>
      <c r="CF16" s="42">
        <f t="shared" si="6"/>
        <v>46295</v>
      </c>
      <c r="CG16" s="42">
        <f t="shared" si="17"/>
        <v>46288</v>
      </c>
      <c r="CH16" s="42">
        <f t="shared" si="7"/>
        <v>46295</v>
      </c>
      <c r="CI16" s="42">
        <f t="shared" si="8"/>
        <v>46438</v>
      </c>
      <c r="CJ16" s="22">
        <f t="shared" si="9"/>
        <v>46446</v>
      </c>
    </row>
    <row r="17" spans="1:88" ht="32.5" customHeight="1">
      <c r="A17" s="131" t="s">
        <v>637</v>
      </c>
      <c r="B17" s="131" t="s">
        <v>619</v>
      </c>
      <c r="C17" s="131" t="s">
        <v>638</v>
      </c>
      <c r="D17" s="133" t="str">
        <f t="shared" ca="1" si="1"/>
        <v>En cours</v>
      </c>
      <c r="E17" s="245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303">
        <f t="shared" si="2"/>
        <v>46903</v>
      </c>
      <c r="BN17" s="8" t="s">
        <v>637</v>
      </c>
      <c r="BO17" s="58" t="s">
        <v>637</v>
      </c>
      <c r="BP17" s="14" t="s">
        <v>612</v>
      </c>
      <c r="BQ17" s="24" t="s">
        <v>613</v>
      </c>
      <c r="BR17" s="14"/>
      <c r="BS17" s="11">
        <v>45444</v>
      </c>
      <c r="BT17" s="11">
        <v>46903</v>
      </c>
      <c r="BU17" s="2">
        <f t="shared" si="3"/>
        <v>45444</v>
      </c>
      <c r="BV17" s="2">
        <f t="shared" si="4"/>
        <v>46904</v>
      </c>
      <c r="BW17" s="52"/>
      <c r="BX17" s="321" t="s">
        <v>639</v>
      </c>
      <c r="BY17" s="45" t="s">
        <v>19</v>
      </c>
      <c r="BZ17" s="376"/>
      <c r="CA17" s="376"/>
      <c r="CB17" s="52"/>
      <c r="CC17" s="42">
        <f t="shared" si="18"/>
        <v>45244</v>
      </c>
      <c r="CD17" s="42">
        <f t="shared" ref="CD17" si="21">IF(DAY(CC17)&lt;=15,DATE(YEAR(CC17),MONTH(CC17),1),EOMONTH(CC17,0))</f>
        <v>45231</v>
      </c>
      <c r="CE17" s="42">
        <f t="shared" si="16"/>
        <v>45334</v>
      </c>
      <c r="CF17" s="42">
        <f t="shared" si="6"/>
        <v>45323</v>
      </c>
      <c r="CG17" s="42">
        <v>45334</v>
      </c>
      <c r="CH17" s="42">
        <f t="shared" si="7"/>
        <v>45323</v>
      </c>
      <c r="CI17" s="42">
        <f t="shared" si="8"/>
        <v>45444</v>
      </c>
      <c r="CJ17" s="22">
        <f t="shared" si="9"/>
        <v>45444</v>
      </c>
    </row>
    <row r="18" spans="1:88" ht="32.5" customHeight="1">
      <c r="A18" s="131" t="s">
        <v>640</v>
      </c>
      <c r="B18" s="131" t="s">
        <v>619</v>
      </c>
      <c r="C18" s="131" t="s">
        <v>641</v>
      </c>
      <c r="D18" s="133" t="str">
        <f t="shared" ca="1" si="1"/>
        <v>En cours</v>
      </c>
      <c r="E18" s="245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303">
        <f t="shared" si="2"/>
        <v>46903</v>
      </c>
      <c r="BN18" s="304" t="s">
        <v>642</v>
      </c>
      <c r="BO18" s="309" t="s">
        <v>642</v>
      </c>
      <c r="BP18" s="14" t="s">
        <v>612</v>
      </c>
      <c r="BQ18" s="24" t="s">
        <v>613</v>
      </c>
      <c r="BR18" s="14"/>
      <c r="BS18" s="11">
        <v>45444</v>
      </c>
      <c r="BT18" s="11">
        <v>46903</v>
      </c>
      <c r="BU18" s="2">
        <f t="shared" ref="BU18:BU20" si="22">IF(DAY(BS18)&lt;=15,DATE(YEAR(BS18),MONTH(BS18),1),EOMONTH(BS18,0))</f>
        <v>45444</v>
      </c>
      <c r="BV18" s="2">
        <f t="shared" ref="BV18:BV20" si="23">IF(DAY(BT18)&lt;=15,DATE(YEAR(BT18),MONTH(BT18),1),EOMONTH(BT18,0))</f>
        <v>46904</v>
      </c>
      <c r="BW18" s="52"/>
      <c r="BX18" s="321" t="s">
        <v>641</v>
      </c>
      <c r="BY18" s="45" t="s">
        <v>19</v>
      </c>
      <c r="BZ18" s="376"/>
      <c r="CA18" s="376"/>
      <c r="CB18" s="52"/>
      <c r="CC18" s="42">
        <f t="shared" si="18"/>
        <v>45267</v>
      </c>
      <c r="CD18" s="42">
        <f t="shared" ref="CD18" si="24">IF(DAY(CC18)&lt;=15,DATE(YEAR(CC18),MONTH(CC18),1),EOMONTH(CC18,0))</f>
        <v>45261</v>
      </c>
      <c r="CE18" s="42">
        <f t="shared" ref="CE18" si="25">CG18</f>
        <v>45357</v>
      </c>
      <c r="CF18" s="42">
        <f t="shared" ref="CF18" si="26">IF(DAY(CE18)&lt;=15,DATE(YEAR(CE18),MONTH(CE18),1),EOMONTH(CE18,0))</f>
        <v>45352</v>
      </c>
      <c r="CG18" s="42">
        <v>45357</v>
      </c>
      <c r="CH18" s="42">
        <f t="shared" ref="CH18" si="27">IF(DAY(CG18)&lt;=15,DATE(YEAR(CG18),MONTH(CG18),1),EOMONTH(CG18,0))</f>
        <v>45352</v>
      </c>
      <c r="CI18" s="42">
        <f t="shared" ref="CI18" si="28">BS18</f>
        <v>45444</v>
      </c>
      <c r="CJ18" s="22">
        <f t="shared" ref="CJ18" si="29">IF(DAY(CI18)&lt;=15,DATE(YEAR(CI18),MONTH(CI18),1),EOMONTH(CI18,0))</f>
        <v>45444</v>
      </c>
    </row>
    <row r="19" spans="1:88" ht="32.5" customHeight="1">
      <c r="A19" s="131" t="s">
        <v>643</v>
      </c>
      <c r="B19" s="131" t="s">
        <v>619</v>
      </c>
      <c r="C19" s="131" t="s">
        <v>644</v>
      </c>
      <c r="D19" s="133" t="str">
        <f t="shared" ca="1" si="1"/>
        <v>En cours</v>
      </c>
      <c r="E19" s="245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303">
        <f t="shared" si="2"/>
        <v>46563</v>
      </c>
      <c r="BN19" s="304" t="s">
        <v>645</v>
      </c>
      <c r="BO19" s="309" t="s">
        <v>643</v>
      </c>
      <c r="BP19" s="14" t="s">
        <v>612</v>
      </c>
      <c r="BQ19" s="24" t="s">
        <v>613</v>
      </c>
      <c r="BR19" s="14"/>
      <c r="BS19" s="11">
        <v>45103</v>
      </c>
      <c r="BT19" s="11">
        <v>46563</v>
      </c>
      <c r="BU19" s="2">
        <f t="shared" si="22"/>
        <v>45107</v>
      </c>
      <c r="BV19" s="2">
        <f t="shared" si="23"/>
        <v>46568</v>
      </c>
      <c r="BW19" s="52"/>
      <c r="BX19" s="321" t="s">
        <v>646</v>
      </c>
      <c r="BY19" s="45"/>
      <c r="BZ19" s="376"/>
      <c r="CA19" s="376"/>
      <c r="CB19" s="52"/>
      <c r="CC19" s="42">
        <f t="shared" si="18"/>
        <v>45268</v>
      </c>
      <c r="CD19" s="42">
        <f t="shared" ref="CD19:CD20" si="30">IF(DAY(CC19)&lt;=15,DATE(YEAR(CC19),MONTH(CC19),1),EOMONTH(CC19,0))</f>
        <v>45261</v>
      </c>
      <c r="CE19" s="42">
        <f t="shared" ref="CE19:CE20" si="31">CG19</f>
        <v>45358</v>
      </c>
      <c r="CF19" s="42">
        <f t="shared" ref="CF19:CF20" si="32">IF(DAY(CE19)&lt;=15,DATE(YEAR(CE19),MONTH(CE19),1),EOMONTH(CE19,0))</f>
        <v>45352</v>
      </c>
      <c r="CG19" s="42">
        <v>45358</v>
      </c>
      <c r="CH19" s="42">
        <f t="shared" ref="CH19:CH20" si="33">IF(DAY(CG19)&lt;=15,DATE(YEAR(CG19),MONTH(CG19),1),EOMONTH(CG19,0))</f>
        <v>45352</v>
      </c>
      <c r="CI19" s="42">
        <f t="shared" ref="CI19:CI20" si="34">BS19</f>
        <v>45103</v>
      </c>
      <c r="CJ19" s="22">
        <f t="shared" ref="CJ19:CJ20" si="35">IF(DAY(CI19)&lt;=15,DATE(YEAR(CI19),MONTH(CI19),1),EOMONTH(CI19,0))</f>
        <v>45107</v>
      </c>
    </row>
    <row r="20" spans="1:88" ht="32.5" customHeight="1">
      <c r="A20" s="131" t="s">
        <v>65</v>
      </c>
      <c r="B20" s="131" t="s">
        <v>619</v>
      </c>
      <c r="C20" s="131" t="s">
        <v>644</v>
      </c>
      <c r="D20" s="133" t="str">
        <f t="shared" ca="1" si="1"/>
        <v>À venir</v>
      </c>
      <c r="E20" s="245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303">
        <f t="shared" si="2"/>
        <v>48024</v>
      </c>
      <c r="BN20" s="304" t="s">
        <v>645</v>
      </c>
      <c r="BO20" s="58" t="s">
        <v>66</v>
      </c>
      <c r="BP20" s="14" t="s">
        <v>612</v>
      </c>
      <c r="BQ20" s="24" t="s">
        <v>613</v>
      </c>
      <c r="BR20" s="14"/>
      <c r="BS20" s="11">
        <v>46564</v>
      </c>
      <c r="BT20" s="11">
        <v>48024</v>
      </c>
      <c r="BU20" s="2">
        <f t="shared" si="22"/>
        <v>46568</v>
      </c>
      <c r="BV20" s="2">
        <f t="shared" si="23"/>
        <v>48029</v>
      </c>
      <c r="BW20" s="52"/>
      <c r="BX20" s="321"/>
      <c r="BY20" s="45"/>
      <c r="BZ20" s="376"/>
      <c r="CA20" s="376"/>
      <c r="CB20" s="52"/>
      <c r="CC20" s="42">
        <f>CE20-120</f>
        <v>46294</v>
      </c>
      <c r="CD20" s="42">
        <f t="shared" si="30"/>
        <v>46295</v>
      </c>
      <c r="CE20" s="42">
        <f t="shared" si="31"/>
        <v>46414</v>
      </c>
      <c r="CF20" s="42">
        <f t="shared" si="32"/>
        <v>46418</v>
      </c>
      <c r="CG20" s="42">
        <f t="shared" ref="CG20" si="36">CI20-150</f>
        <v>46414</v>
      </c>
      <c r="CH20" s="42">
        <f t="shared" si="33"/>
        <v>46418</v>
      </c>
      <c r="CI20" s="42">
        <f t="shared" si="34"/>
        <v>46564</v>
      </c>
      <c r="CJ20" s="22">
        <f t="shared" si="35"/>
        <v>46568</v>
      </c>
    </row>
    <row r="21" spans="1:88" ht="32.5" customHeight="1">
      <c r="A21" s="131" t="s">
        <v>647</v>
      </c>
      <c r="B21" s="131" t="s">
        <v>619</v>
      </c>
      <c r="C21" s="131" t="s">
        <v>648</v>
      </c>
      <c r="D21" s="133" t="str">
        <f t="shared" ref="D21:D24" ca="1" si="37">IF(BT21&lt;TODAY(),"Terminé",(IF(BS21&gt;=TODAY(),"À venir","En cours")))</f>
        <v>En cours</v>
      </c>
      <c r="E21" s="245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303">
        <f t="shared" ref="BA21:BA24" si="38">BT21</f>
        <v>47207</v>
      </c>
      <c r="BN21" s="304" t="s">
        <v>649</v>
      </c>
      <c r="BO21" s="309" t="s">
        <v>647</v>
      </c>
      <c r="BP21" s="14" t="s">
        <v>612</v>
      </c>
      <c r="BQ21" s="24" t="s">
        <v>613</v>
      </c>
      <c r="BR21" s="14" t="s">
        <v>63</v>
      </c>
      <c r="BS21" s="11">
        <v>45748</v>
      </c>
      <c r="BT21" s="11">
        <v>47207</v>
      </c>
      <c r="BU21" s="2">
        <f t="shared" ref="BU21:BV24" si="39">IF(DAY(BS21)&lt;=15,DATE(YEAR(BS21),MONTH(BS21),1),EOMONTH(BS21,0))</f>
        <v>45748</v>
      </c>
      <c r="BV21" s="2">
        <f t="shared" si="39"/>
        <v>47208</v>
      </c>
      <c r="BW21" s="52"/>
      <c r="BX21" s="321" t="s">
        <v>650</v>
      </c>
      <c r="BY21" s="45"/>
      <c r="BZ21" s="376"/>
      <c r="CA21" s="376"/>
      <c r="CB21" s="52"/>
      <c r="CC21" s="42">
        <f t="shared" ref="CC21:CC24" si="40">CE21-90</f>
        <v>45269</v>
      </c>
      <c r="CD21" s="42">
        <f t="shared" ref="CD21:CD24" si="41">IF(DAY(CC21)&lt;=15,DATE(YEAR(CC21),MONTH(CC21),1),EOMONTH(CC21,0))</f>
        <v>45261</v>
      </c>
      <c r="CE21" s="42">
        <f t="shared" ref="CE21:CE24" si="42">CG21</f>
        <v>45359</v>
      </c>
      <c r="CF21" s="42">
        <f t="shared" ref="CF21:CF24" si="43">IF(DAY(CE21)&lt;=15,DATE(YEAR(CE21),MONTH(CE21),1),EOMONTH(CE21,0))</f>
        <v>45352</v>
      </c>
      <c r="CG21" s="42">
        <v>45359</v>
      </c>
      <c r="CH21" s="42">
        <f t="shared" ref="CH21:CH24" si="44">IF(DAY(CG21)&lt;=15,DATE(YEAR(CG21),MONTH(CG21),1),EOMONTH(CG21,0))</f>
        <v>45352</v>
      </c>
      <c r="CI21" s="42">
        <f t="shared" ref="CI21:CI24" si="45">BS21</f>
        <v>45748</v>
      </c>
      <c r="CJ21" s="22">
        <f t="shared" ref="CJ21:CJ24" si="46">IF(DAY(CI21)&lt;=15,DATE(YEAR(CI21),MONTH(CI21),1),EOMONTH(CI21,0))</f>
        <v>45748</v>
      </c>
    </row>
    <row r="22" spans="1:88" ht="32.5" hidden="1" customHeight="1">
      <c r="A22" s="358" t="s">
        <v>651</v>
      </c>
      <c r="B22" s="131" t="s">
        <v>652</v>
      </c>
      <c r="C22" s="131" t="s">
        <v>653</v>
      </c>
      <c r="D22" s="133" t="str">
        <f t="shared" ca="1" si="37"/>
        <v>Terminé</v>
      </c>
      <c r="E22" s="245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303">
        <f t="shared" si="38"/>
        <v>45917</v>
      </c>
      <c r="BN22" s="8" t="s">
        <v>651</v>
      </c>
      <c r="BO22" s="8" t="s">
        <v>651</v>
      </c>
      <c r="BP22" s="14" t="s">
        <v>612</v>
      </c>
      <c r="BQ22" s="24" t="s">
        <v>613</v>
      </c>
      <c r="BR22" s="14"/>
      <c r="BS22" s="11">
        <v>44455</v>
      </c>
      <c r="BT22" s="11">
        <v>45917</v>
      </c>
      <c r="BU22" s="2">
        <f t="shared" si="39"/>
        <v>44469</v>
      </c>
      <c r="BV22" s="2">
        <f t="shared" si="39"/>
        <v>45930</v>
      </c>
      <c r="BW22" s="52"/>
      <c r="BX22" s="321" t="s">
        <v>654</v>
      </c>
      <c r="BY22" s="45"/>
      <c r="BZ22" s="376"/>
      <c r="CA22" s="376"/>
      <c r="CB22" s="52"/>
      <c r="CC22" s="42">
        <f t="shared" si="40"/>
        <v>45270</v>
      </c>
      <c r="CD22" s="42">
        <f t="shared" si="41"/>
        <v>45261</v>
      </c>
      <c r="CE22" s="42">
        <f t="shared" si="42"/>
        <v>45360</v>
      </c>
      <c r="CF22" s="42">
        <f t="shared" si="43"/>
        <v>45352</v>
      </c>
      <c r="CG22" s="42">
        <v>45360</v>
      </c>
      <c r="CH22" s="42">
        <f t="shared" si="44"/>
        <v>45352</v>
      </c>
      <c r="CI22" s="42">
        <f t="shared" si="45"/>
        <v>44455</v>
      </c>
      <c r="CJ22" s="22">
        <f t="shared" si="46"/>
        <v>44469</v>
      </c>
    </row>
    <row r="23" spans="1:88" ht="32.5" hidden="1" customHeight="1">
      <c r="A23" s="358" t="s">
        <v>655</v>
      </c>
      <c r="B23" s="131" t="s">
        <v>652</v>
      </c>
      <c r="C23" s="131" t="s">
        <v>656</v>
      </c>
      <c r="D23" s="133" t="str">
        <f t="shared" ca="1" si="37"/>
        <v>En cours</v>
      </c>
      <c r="E23" s="245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303">
        <f t="shared" si="38"/>
        <v>45941</v>
      </c>
      <c r="BN23" s="8" t="s">
        <v>651</v>
      </c>
      <c r="BO23" s="8" t="s">
        <v>655</v>
      </c>
      <c r="BP23" s="14" t="s">
        <v>612</v>
      </c>
      <c r="BQ23" s="24" t="s">
        <v>613</v>
      </c>
      <c r="BR23" s="14"/>
      <c r="BS23" s="11">
        <v>44663</v>
      </c>
      <c r="BT23" s="11">
        <v>45941</v>
      </c>
      <c r="BU23" s="2">
        <f t="shared" si="39"/>
        <v>44652</v>
      </c>
      <c r="BV23" s="2">
        <f t="shared" si="39"/>
        <v>45931</v>
      </c>
      <c r="BW23" s="52"/>
      <c r="BX23" s="321" t="s">
        <v>656</v>
      </c>
      <c r="BY23" s="45"/>
      <c r="BZ23" s="376"/>
      <c r="CA23" s="376"/>
      <c r="CB23" s="52"/>
      <c r="CC23" s="42">
        <f t="shared" si="40"/>
        <v>45271</v>
      </c>
      <c r="CD23" s="42">
        <f t="shared" si="41"/>
        <v>45261</v>
      </c>
      <c r="CE23" s="42">
        <f t="shared" si="42"/>
        <v>45361</v>
      </c>
      <c r="CF23" s="42">
        <f t="shared" si="43"/>
        <v>45352</v>
      </c>
      <c r="CG23" s="42">
        <v>45361</v>
      </c>
      <c r="CH23" s="42">
        <f t="shared" si="44"/>
        <v>45352</v>
      </c>
      <c r="CI23" s="42">
        <f t="shared" si="45"/>
        <v>44663</v>
      </c>
      <c r="CJ23" s="22">
        <f t="shared" si="46"/>
        <v>44652</v>
      </c>
    </row>
    <row r="24" spans="1:88" ht="32.5" customHeight="1">
      <c r="A24" s="131" t="s">
        <v>657</v>
      </c>
      <c r="B24" s="131" t="s">
        <v>652</v>
      </c>
      <c r="C24" s="131" t="s">
        <v>653</v>
      </c>
      <c r="D24" s="133" t="str">
        <f t="shared" ca="1" si="37"/>
        <v>En cours</v>
      </c>
      <c r="E24" s="245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6"/>
      <c r="Q24" s="246"/>
      <c r="R24" s="246"/>
      <c r="S24" s="246"/>
      <c r="T24" s="246"/>
      <c r="U24" s="246"/>
      <c r="V24" s="246"/>
      <c r="W24" s="246"/>
      <c r="X24" s="246"/>
      <c r="Y24" s="246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6"/>
      <c r="AM24" s="246"/>
      <c r="AN24" s="246"/>
      <c r="AO24" s="246"/>
      <c r="AP24" s="246"/>
      <c r="AQ24" s="246"/>
      <c r="AR24" s="246"/>
      <c r="AS24" s="246"/>
      <c r="AT24" s="246"/>
      <c r="AU24" s="246"/>
      <c r="AV24" s="246"/>
      <c r="AW24" s="246"/>
      <c r="AX24" s="246"/>
      <c r="AY24" s="246"/>
      <c r="AZ24" s="246"/>
      <c r="BA24" s="303">
        <f t="shared" si="38"/>
        <v>47391</v>
      </c>
      <c r="BN24" s="8" t="s">
        <v>651</v>
      </c>
      <c r="BO24" s="58" t="s">
        <v>657</v>
      </c>
      <c r="BP24" s="14" t="s">
        <v>612</v>
      </c>
      <c r="BQ24" s="24"/>
      <c r="BR24" s="14"/>
      <c r="BS24" s="11">
        <v>45932</v>
      </c>
      <c r="BT24" s="11">
        <v>47391</v>
      </c>
      <c r="BU24" s="2">
        <f t="shared" si="39"/>
        <v>45931</v>
      </c>
      <c r="BV24" s="2">
        <f t="shared" si="39"/>
        <v>47391</v>
      </c>
      <c r="BW24" s="52"/>
      <c r="BX24" s="317" t="s">
        <v>658</v>
      </c>
      <c r="BY24" s="45"/>
      <c r="BZ24" s="376"/>
      <c r="CA24" s="376"/>
      <c r="CB24" s="52"/>
      <c r="CC24" s="42">
        <f t="shared" si="40"/>
        <v>45273</v>
      </c>
      <c r="CD24" s="42">
        <f t="shared" si="41"/>
        <v>45261</v>
      </c>
      <c r="CE24" s="42">
        <f t="shared" si="42"/>
        <v>45363</v>
      </c>
      <c r="CF24" s="42">
        <f t="shared" si="43"/>
        <v>45352</v>
      </c>
      <c r="CG24" s="42">
        <v>45363</v>
      </c>
      <c r="CH24" s="42">
        <f t="shared" si="44"/>
        <v>45352</v>
      </c>
      <c r="CI24" s="42">
        <f t="shared" si="45"/>
        <v>45932</v>
      </c>
      <c r="CJ24" s="22">
        <f t="shared" si="46"/>
        <v>45931</v>
      </c>
    </row>
    <row r="25" spans="1:88" ht="31.5" customHeight="1">
      <c r="A25" s="131" t="s">
        <v>659</v>
      </c>
      <c r="B25" s="131" t="s">
        <v>660</v>
      </c>
      <c r="C25" s="131" t="s">
        <v>661</v>
      </c>
      <c r="D25" s="133" t="str">
        <f t="shared" ca="1" si="1"/>
        <v>En cours</v>
      </c>
      <c r="E25" s="245"/>
      <c r="F25" s="246"/>
      <c r="G25" s="246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303">
        <f t="shared" si="2"/>
        <v>47361</v>
      </c>
      <c r="BN25" s="8" t="s">
        <v>662</v>
      </c>
      <c r="BO25" s="58" t="s">
        <v>659</v>
      </c>
      <c r="BP25" s="14" t="s">
        <v>612</v>
      </c>
      <c r="BQ25" s="24" t="s">
        <v>613</v>
      </c>
      <c r="BR25" s="14" t="s">
        <v>63</v>
      </c>
      <c r="BS25" s="11">
        <v>45901</v>
      </c>
      <c r="BT25" s="11">
        <v>47361</v>
      </c>
      <c r="BU25" s="2">
        <f>IF(DAY(BS25)&lt;=15,DATE(YEAR(BS25),MONTH(BS25),1),EOMONTH(BS25,0))</f>
        <v>45901</v>
      </c>
      <c r="BV25" s="2">
        <f t="shared" si="4"/>
        <v>47361</v>
      </c>
      <c r="BW25" s="52" t="s">
        <v>2</v>
      </c>
      <c r="BX25" s="322" t="s">
        <v>663</v>
      </c>
      <c r="BY25" s="45" t="s">
        <v>17</v>
      </c>
      <c r="BZ25" s="376" t="s">
        <v>13</v>
      </c>
      <c r="CA25" s="376"/>
      <c r="CB25" s="52"/>
      <c r="CC25" s="42">
        <f t="shared" ref="CC25" si="47">CE25-90</f>
        <v>45661</v>
      </c>
      <c r="CD25" s="42">
        <f t="shared" ref="CD25" si="48">IF(DAY(CC25)&lt;=15,DATE(YEAR(CC25),MONTH(CC25),1),EOMONTH(CC25,0))</f>
        <v>45658</v>
      </c>
      <c r="CE25" s="42">
        <f t="shared" ref="CE25" si="49">CG25</f>
        <v>45751</v>
      </c>
      <c r="CF25" s="42">
        <f t="shared" ref="CF25" si="50">IF(DAY(CE25)&lt;=15,DATE(YEAR(CE25),MONTH(CE25),1),EOMONTH(CE25,0))</f>
        <v>45748</v>
      </c>
      <c r="CG25" s="42">
        <f t="shared" ref="CG25" si="51">CI25-150</f>
        <v>45751</v>
      </c>
      <c r="CH25" s="42">
        <f t="shared" ref="CH25" si="52">IF(DAY(CG25)&lt;=15,DATE(YEAR(CG25),MONTH(CG25),1),EOMONTH(CG25,0))</f>
        <v>45748</v>
      </c>
      <c r="CI25" s="42">
        <f t="shared" ref="CI25" si="53">BS25</f>
        <v>45901</v>
      </c>
      <c r="CJ25" s="42">
        <f t="shared" ref="CJ25" si="54">IF(DAY(CI25)&lt;=15,DATE(YEAR(CI25),MONTH(CI25),1),EOMONTH(CI25,0))</f>
        <v>45901</v>
      </c>
    </row>
  </sheetData>
  <sheetProtection algorithmName="SHA-512" hashValue="37yAiNRah0HU6a+qrPR75lo6u3SO93sQgm4Fob4Rsi0FFjvu7MKOyOJQfefJx5Pe8AqNyZIjRYF3VH0plIg7hg==" saltValue="oNDcfu8mM3SVNwdVqRk/uw==" spinCount="100000" sheet="1" formatCells="0" autoFilter="0"/>
  <autoFilter ref="A6:D6" xr:uid="{77B07183-3EA2-41BB-B082-3A64A8FBDA9B}"/>
  <mergeCells count="5">
    <mergeCell ref="AC5:AN5"/>
    <mergeCell ref="E5:P5"/>
    <mergeCell ref="Q5:AB5"/>
    <mergeCell ref="A4:B4"/>
    <mergeCell ref="AO5:AZ5"/>
  </mergeCells>
  <conditionalFormatting sqref="C2">
    <cfRule type="expression" dxfId="163" priority="4">
      <formula>AND(BX$6&gt;=#REF!,BX$6&lt;=#REF!)</formula>
    </cfRule>
    <cfRule type="expression" dxfId="162" priority="5">
      <formula>AND(BX$6&gt;=#REF!,BX$6&lt;=#REF!)</formula>
    </cfRule>
    <cfRule type="expression" dxfId="161" priority="6">
      <formula>AND(BX$6&gt;=#REF!,BX$6&lt;=#REF!)</formula>
    </cfRule>
    <cfRule type="expression" dxfId="160" priority="7">
      <formula>AND(BX$6&gt;=#REF!,BX$6&lt;=#REF!)</formula>
    </cfRule>
  </conditionalFormatting>
  <conditionalFormatting sqref="D3">
    <cfRule type="expression" dxfId="159" priority="760">
      <formula>AND(BY$6&gt;=#REF!,BY$6&lt;=#REF!)</formula>
    </cfRule>
    <cfRule type="expression" dxfId="158" priority="761">
      <formula>AND(BY$6&gt;=#REF!,BY$6&lt;=#REF!)</formula>
    </cfRule>
    <cfRule type="expression" dxfId="157" priority="762">
      <formula>AND(BY$6&gt;=#REF!,BY$6&lt;=#REF!)</formula>
    </cfRule>
    <cfRule type="expression" dxfId="156" priority="763">
      <formula>AND(BY$6&gt;=#REF!,BY$6&lt;=#REF!)</formula>
    </cfRule>
  </conditionalFormatting>
  <conditionalFormatting sqref="D6:D25">
    <cfRule type="containsText" dxfId="155" priority="8" operator="containsText" text="Term">
      <formula>NOT(ISERROR(SEARCH("Term",D6)))</formula>
    </cfRule>
    <cfRule type="containsText" dxfId="154" priority="9" operator="containsText" text="À venir">
      <formula>NOT(ISERROR(SEARCH("À venir",D6)))</formula>
    </cfRule>
  </conditionalFormatting>
  <conditionalFormatting sqref="D7:D25">
    <cfRule type="containsText" dxfId="153" priority="10" operator="containsText" text="En cours">
      <formula>NOT(ISERROR(SEARCH("En cours",D7)))</formula>
    </cfRule>
    <cfRule type="expression" dxfId="152" priority="11">
      <formula>AND(D$6&gt;=$CD7,D$6&lt;=$CF7)</formula>
    </cfRule>
    <cfRule type="expression" dxfId="151" priority="12">
      <formula>AND(D$6&gt;=$BU7,D$6&lt;=$BV7)</formula>
    </cfRule>
    <cfRule type="expression" dxfId="150" priority="13">
      <formula>AND(D$6&gt;=$CH7,D$6&lt;=$CJ7)</formula>
    </cfRule>
  </conditionalFormatting>
  <conditionalFormatting sqref="E7:AZ25">
    <cfRule type="expression" dxfId="149" priority="1">
      <formula>AND(E$6&gt;=$BU7,E$6&lt;=$BV7)</formula>
    </cfRule>
    <cfRule type="expression" dxfId="148" priority="2">
      <formula>AND(E$6&gt;=$CH7,E$6&lt;=$CJ7)</formula>
    </cfRule>
    <cfRule type="expression" dxfId="147" priority="3">
      <formula>AND(E$6&gt;=$CD7,E$6&lt;=$CF7)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54BF525-010D-4894-A6F8-BF325D2D2567}">
          <x14:formula1>
            <xm:f>Feuil1!$B$7:$B$9</xm:f>
          </x14:formula1>
          <xm:sqref>BZ7:BZ25</xm:sqref>
        </x14:dataValidation>
        <x14:dataValidation type="list" allowBlank="1" showInputMessage="1" showErrorMessage="1" xr:uid="{668A43AB-9ACC-41D9-B942-E4CF4A953E84}">
          <x14:formula1>
            <xm:f>Feuil1!$A$1:$A$3</xm:f>
          </x14:formula1>
          <xm:sqref>BW7:BW25</xm:sqref>
        </x14:dataValidation>
        <x14:dataValidation type="list" allowBlank="1" showInputMessage="1" showErrorMessage="1" xr:uid="{81BB3AFB-86D8-4E69-937F-ECED8B4F6DB5}">
          <x14:formula1>
            <xm:f>Feuil1!$A$7:$A$13</xm:f>
          </x14:formula1>
          <xm:sqref>BY7:BY25</xm:sqref>
        </x14:dataValidation>
        <x14:dataValidation type="list" allowBlank="1" showInputMessage="1" showErrorMessage="1" xr:uid="{B0849A1F-8A9C-4F8B-8991-B3058D981841}">
          <x14:formula1>
            <xm:f>Feuil1!$D$7:$D$8</xm:f>
          </x14:formula1>
          <xm:sqref>CA7:CB25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38C06-3B35-498E-AD8E-0FB295104A28}">
  <sheetPr codeName="Feuil6">
    <pageSetUpPr fitToPage="1"/>
  </sheetPr>
  <dimension ref="A1:CJ11"/>
  <sheetViews>
    <sheetView showGridLines="0" topLeftCell="A2" zoomScale="60" zoomScaleNormal="60" zoomScaleSheetLayoutView="100" workbookViewId="0">
      <pane xSplit="4" ySplit="5" topLeftCell="Q7" activePane="bottomRight" state="frozen"/>
      <selection pane="topRight" activeCell="D6" sqref="D6"/>
      <selection pane="bottomLeft" activeCell="D6" sqref="D6"/>
      <selection pane="bottomRight" activeCell="C8" sqref="C8"/>
    </sheetView>
  </sheetViews>
  <sheetFormatPr baseColWidth="10" defaultColWidth="15.453125" defaultRowHeight="15.5"/>
  <cols>
    <col min="1" max="1" width="19.1796875" style="197" customWidth="1"/>
    <col min="2" max="2" width="28.7265625" style="198" customWidth="1"/>
    <col min="3" max="3" width="60.81640625" style="142" customWidth="1"/>
    <col min="4" max="4" width="10" style="144" customWidth="1"/>
    <col min="5" max="16" width="3.1796875" style="145" hidden="1" customWidth="1"/>
    <col min="17" max="52" width="3.7265625" style="145" customWidth="1"/>
    <col min="53" max="53" width="14.1796875" style="146" customWidth="1"/>
    <col min="54" max="63" width="15.453125" style="149" customWidth="1"/>
    <col min="64" max="65" width="15.453125" style="186" customWidth="1"/>
    <col min="66" max="66" width="20.81640625" style="225" hidden="1" customWidth="1"/>
    <col min="67" max="67" width="19.1796875" style="197" hidden="1" customWidth="1"/>
    <col min="68" max="68" width="14.26953125" style="198" hidden="1" customWidth="1"/>
    <col min="69" max="69" width="11.7265625" style="142" hidden="1" customWidth="1"/>
    <col min="70" max="70" width="18.453125" style="193" hidden="1" customWidth="1"/>
    <col min="71" max="71" width="17.81640625" style="148" hidden="1" customWidth="1"/>
    <col min="72" max="72" width="16.453125" style="148" hidden="1" customWidth="1"/>
    <col min="73" max="73" width="25.81640625" style="148" hidden="1" customWidth="1"/>
    <col min="74" max="74" width="15.7265625" style="148" hidden="1" customWidth="1"/>
    <col min="75" max="75" width="19.7265625" style="198" hidden="1" customWidth="1"/>
    <col min="76" max="76" width="71" style="144" hidden="1" customWidth="1"/>
    <col min="77" max="77" width="35.453125" style="144" hidden="1" customWidth="1"/>
    <col min="78" max="78" width="33.81640625" style="144" hidden="1" customWidth="1"/>
    <col min="79" max="79" width="29" style="144" hidden="1" customWidth="1"/>
    <col min="80" max="80" width="14.7265625" style="144" hidden="1" customWidth="1"/>
    <col min="81" max="81" width="15.1796875" style="144" hidden="1" customWidth="1"/>
    <col min="82" max="82" width="11.453125" style="144" hidden="1" customWidth="1"/>
    <col min="83" max="83" width="12.453125" style="144" hidden="1" customWidth="1"/>
    <col min="84" max="84" width="11.453125" style="144" hidden="1" customWidth="1"/>
    <col min="85" max="85" width="15.453125" style="144" hidden="1" customWidth="1"/>
    <col min="86" max="86" width="11.453125" style="144" hidden="1" customWidth="1"/>
    <col min="87" max="87" width="12.81640625" style="144" hidden="1" customWidth="1"/>
    <col min="88" max="88" width="11.453125" style="144" hidden="1" customWidth="1"/>
    <col min="89" max="16384" width="15.453125" style="149"/>
  </cols>
  <sheetData>
    <row r="1" spans="1:88" s="186" customFormat="1" ht="17.5" hidden="1" customHeight="1">
      <c r="A1" s="183"/>
      <c r="B1" s="184"/>
      <c r="C1" s="142"/>
      <c r="D1" s="144"/>
      <c r="E1" s="185">
        <f t="shared" ref="E1:AN1" si="0">VALUE(YEAR(E6)&amp;TEXT(MONTH(E6),"00"))</f>
        <v>202401</v>
      </c>
      <c r="F1" s="185">
        <f t="shared" si="0"/>
        <v>202402</v>
      </c>
      <c r="G1" s="185">
        <f t="shared" si="0"/>
        <v>202403</v>
      </c>
      <c r="H1" s="185">
        <f t="shared" si="0"/>
        <v>202404</v>
      </c>
      <c r="I1" s="185">
        <f t="shared" si="0"/>
        <v>202405</v>
      </c>
      <c r="J1" s="185">
        <f t="shared" si="0"/>
        <v>202406</v>
      </c>
      <c r="K1" s="185">
        <f t="shared" si="0"/>
        <v>202407</v>
      </c>
      <c r="L1" s="185">
        <f t="shared" si="0"/>
        <v>202408</v>
      </c>
      <c r="M1" s="185">
        <f t="shared" si="0"/>
        <v>202409</v>
      </c>
      <c r="N1" s="185">
        <f t="shared" si="0"/>
        <v>202410</v>
      </c>
      <c r="O1" s="185">
        <f t="shared" si="0"/>
        <v>202411</v>
      </c>
      <c r="P1" s="185">
        <f t="shared" si="0"/>
        <v>202412</v>
      </c>
      <c r="Q1" s="185">
        <f t="shared" si="0"/>
        <v>202501</v>
      </c>
      <c r="R1" s="185">
        <f t="shared" si="0"/>
        <v>202502</v>
      </c>
      <c r="S1" s="185">
        <f t="shared" si="0"/>
        <v>202503</v>
      </c>
      <c r="T1" s="185">
        <f t="shared" si="0"/>
        <v>202504</v>
      </c>
      <c r="U1" s="185">
        <f t="shared" si="0"/>
        <v>202505</v>
      </c>
      <c r="V1" s="185">
        <f t="shared" si="0"/>
        <v>202506</v>
      </c>
      <c r="W1" s="185">
        <f t="shared" si="0"/>
        <v>202507</v>
      </c>
      <c r="X1" s="185">
        <f t="shared" si="0"/>
        <v>202508</v>
      </c>
      <c r="Y1" s="185">
        <f t="shared" si="0"/>
        <v>202509</v>
      </c>
      <c r="Z1" s="185">
        <f t="shared" si="0"/>
        <v>202510</v>
      </c>
      <c r="AA1" s="185">
        <f t="shared" si="0"/>
        <v>202511</v>
      </c>
      <c r="AB1" s="185">
        <f t="shared" si="0"/>
        <v>202512</v>
      </c>
      <c r="AC1" s="185">
        <f t="shared" si="0"/>
        <v>202601</v>
      </c>
      <c r="AD1" s="185">
        <f t="shared" si="0"/>
        <v>202602</v>
      </c>
      <c r="AE1" s="185">
        <f t="shared" si="0"/>
        <v>202603</v>
      </c>
      <c r="AF1" s="185">
        <f t="shared" si="0"/>
        <v>202604</v>
      </c>
      <c r="AG1" s="185">
        <f t="shared" si="0"/>
        <v>202605</v>
      </c>
      <c r="AH1" s="185">
        <f t="shared" si="0"/>
        <v>202606</v>
      </c>
      <c r="AI1" s="185">
        <f t="shared" si="0"/>
        <v>202607</v>
      </c>
      <c r="AJ1" s="185">
        <f t="shared" si="0"/>
        <v>202608</v>
      </c>
      <c r="AK1" s="185">
        <f t="shared" si="0"/>
        <v>202609</v>
      </c>
      <c r="AL1" s="185">
        <f t="shared" si="0"/>
        <v>202610</v>
      </c>
      <c r="AM1" s="185">
        <f t="shared" si="0"/>
        <v>202611</v>
      </c>
      <c r="AN1" s="185">
        <f t="shared" si="0"/>
        <v>202612</v>
      </c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46"/>
      <c r="BN1" s="187"/>
      <c r="BO1" s="183"/>
      <c r="BS1" s="188"/>
      <c r="BT1" s="188"/>
      <c r="BU1" s="188"/>
      <c r="BV1" s="188"/>
      <c r="BW1" s="198"/>
    </row>
    <row r="2" spans="1:88" ht="21.75" customHeight="1">
      <c r="A2" s="190"/>
      <c r="B2" s="194"/>
      <c r="C2" s="228" t="s">
        <v>259</v>
      </c>
      <c r="BN2" s="192"/>
      <c r="BO2" s="190"/>
      <c r="BP2" s="194" t="s">
        <v>260</v>
      </c>
    </row>
    <row r="3" spans="1:88" ht="21.75" customHeight="1">
      <c r="A3" s="149"/>
      <c r="B3" s="232"/>
      <c r="C3" s="230" t="s">
        <v>261</v>
      </c>
      <c r="BN3" s="192"/>
      <c r="BO3" s="190"/>
      <c r="BQ3" s="232"/>
      <c r="BR3" s="232"/>
      <c r="BS3" s="232"/>
    </row>
    <row r="4" spans="1:88" ht="21.75" customHeight="1">
      <c r="A4" s="406" t="s">
        <v>664</v>
      </c>
      <c r="B4" s="407"/>
      <c r="C4" s="231" t="s">
        <v>23</v>
      </c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N4" s="192"/>
      <c r="BO4" s="190"/>
      <c r="BP4" s="194" t="s">
        <v>263</v>
      </c>
    </row>
    <row r="5" spans="1:88" ht="31.5" customHeight="1">
      <c r="A5" s="190"/>
      <c r="B5" s="194"/>
      <c r="C5" s="194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1">
        <v>2027</v>
      </c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N5" s="192"/>
      <c r="BO5" s="190"/>
      <c r="BP5" s="194"/>
    </row>
    <row r="6" spans="1:88" s="201" customFormat="1" ht="43.5" customHeight="1">
      <c r="A6" s="129" t="s">
        <v>24</v>
      </c>
      <c r="B6" s="129" t="s">
        <v>25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N6" s="285" t="s">
        <v>29</v>
      </c>
      <c r="BO6" s="199" t="s">
        <v>665</v>
      </c>
      <c r="BP6" s="286" t="s">
        <v>265</v>
      </c>
      <c r="BQ6" s="287" t="s">
        <v>32</v>
      </c>
      <c r="BR6" s="288" t="s">
        <v>33</v>
      </c>
      <c r="BS6" s="289" t="s">
        <v>34</v>
      </c>
      <c r="BT6" s="289" t="s">
        <v>28</v>
      </c>
      <c r="BU6" s="290" t="s">
        <v>35</v>
      </c>
      <c r="BV6" s="291" t="s">
        <v>36</v>
      </c>
      <c r="BW6" s="284" t="s">
        <v>37</v>
      </c>
      <c r="BX6" s="200" t="s">
        <v>38</v>
      </c>
      <c r="BY6" s="306" t="s">
        <v>6</v>
      </c>
      <c r="BZ6" s="373" t="s">
        <v>7</v>
      </c>
      <c r="CA6" s="373" t="s">
        <v>8</v>
      </c>
      <c r="CB6" s="327" t="s">
        <v>39</v>
      </c>
      <c r="CC6" s="164" t="s">
        <v>40</v>
      </c>
      <c r="CD6" s="165" t="s">
        <v>41</v>
      </c>
      <c r="CE6" s="166" t="s">
        <v>42</v>
      </c>
      <c r="CF6" s="165" t="s">
        <v>41</v>
      </c>
      <c r="CG6" s="167" t="s">
        <v>43</v>
      </c>
      <c r="CH6" s="165" t="s">
        <v>41</v>
      </c>
      <c r="CI6" s="167" t="s">
        <v>44</v>
      </c>
      <c r="CJ6" s="165" t="s">
        <v>41</v>
      </c>
    </row>
    <row r="7" spans="1:88" ht="71.5" customHeight="1">
      <c r="A7" s="131" t="s">
        <v>666</v>
      </c>
      <c r="B7" s="131" t="s">
        <v>667</v>
      </c>
      <c r="C7" s="131" t="s">
        <v>668</v>
      </c>
      <c r="D7" s="133" t="s">
        <v>669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303">
        <f t="shared" ref="BA7:BA10" si="1">BT7</f>
        <v>46752</v>
      </c>
      <c r="BN7" s="215" t="s">
        <v>670</v>
      </c>
      <c r="BO7" s="214" t="s">
        <v>666</v>
      </c>
      <c r="BP7" s="172" t="s">
        <v>671</v>
      </c>
      <c r="BQ7" s="172" t="s">
        <v>671</v>
      </c>
      <c r="BR7" s="172" t="s">
        <v>63</v>
      </c>
      <c r="BS7" s="173">
        <v>45104</v>
      </c>
      <c r="BT7" s="173">
        <v>46752</v>
      </c>
      <c r="BU7" s="173">
        <f t="shared" ref="BU7:BV11" si="2">IF(DAY(BS7)&lt;=15,DATE(YEAR(BS7),MONTH(BS7),1),EOMONTH(BS7,0))</f>
        <v>45107</v>
      </c>
      <c r="BV7" s="173">
        <f t="shared" si="2"/>
        <v>46752</v>
      </c>
      <c r="BW7" s="169" t="s">
        <v>0</v>
      </c>
      <c r="BX7" s="292" t="s">
        <v>672</v>
      </c>
      <c r="BY7" s="45" t="s">
        <v>19</v>
      </c>
      <c r="BZ7" s="374" t="s">
        <v>10</v>
      </c>
      <c r="CA7" s="374"/>
      <c r="CB7" s="174"/>
      <c r="CC7" s="222">
        <f>CE7-60</f>
        <v>44834</v>
      </c>
      <c r="CD7" s="222">
        <f t="shared" ref="CD7:CD11" si="3">IF(DAY(CC7)&lt;=15,DATE(YEAR(CC7),MONTH(CC7),1),EOMONTH(CC7,0))</f>
        <v>44834</v>
      </c>
      <c r="CE7" s="222">
        <f t="shared" ref="CE7:CE11" si="4">CG7</f>
        <v>44894</v>
      </c>
      <c r="CF7" s="222">
        <f t="shared" ref="CF7:CF11" si="5">IF(DAY(CE7)&lt;=15,DATE(YEAR(CE7),MONTH(CE7),1),EOMONTH(CE7,0))</f>
        <v>44895</v>
      </c>
      <c r="CG7" s="222">
        <f t="shared" ref="CG7:CG10" si="6">CI7-210</f>
        <v>44894</v>
      </c>
      <c r="CH7" s="222">
        <f t="shared" ref="CH7:CH11" si="7">IF(DAY(CG7)&lt;=15,DATE(YEAR(CG7),MONTH(CG7),1),EOMONTH(CG7,0))</f>
        <v>44895</v>
      </c>
      <c r="CI7" s="222">
        <f t="shared" ref="CI7:CI11" si="8">BS7</f>
        <v>45104</v>
      </c>
      <c r="CJ7" s="222">
        <f t="shared" ref="CJ7:CJ11" si="9">IF(DAY(CI7)&lt;=15,DATE(YEAR(CI7),MONTH(CI7),1),EOMONTH(CI7,0))</f>
        <v>45107</v>
      </c>
    </row>
    <row r="8" spans="1:88" ht="68.25" customHeight="1">
      <c r="A8" s="131" t="s">
        <v>673</v>
      </c>
      <c r="B8" s="131" t="s">
        <v>667</v>
      </c>
      <c r="C8" s="131" t="s">
        <v>674</v>
      </c>
      <c r="D8" s="133" t="s">
        <v>669</v>
      </c>
      <c r="E8" s="133" t="s">
        <v>669</v>
      </c>
      <c r="F8" s="133" t="s">
        <v>669</v>
      </c>
      <c r="G8" s="133" t="s">
        <v>669</v>
      </c>
      <c r="H8" s="133" t="s">
        <v>669</v>
      </c>
      <c r="I8" s="133" t="s">
        <v>669</v>
      </c>
      <c r="J8" s="133" t="s">
        <v>669</v>
      </c>
      <c r="K8" s="133" t="s">
        <v>669</v>
      </c>
      <c r="L8" s="133" t="s">
        <v>669</v>
      </c>
      <c r="M8" s="133" t="s">
        <v>669</v>
      </c>
      <c r="N8" s="133" t="s">
        <v>669</v>
      </c>
      <c r="O8" s="133" t="s">
        <v>669</v>
      </c>
      <c r="P8" s="133" t="s">
        <v>669</v>
      </c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303">
        <f t="shared" si="1"/>
        <v>46752</v>
      </c>
      <c r="BN8" s="215" t="s">
        <v>675</v>
      </c>
      <c r="BO8" s="214" t="s">
        <v>673</v>
      </c>
      <c r="BP8" s="172" t="s">
        <v>671</v>
      </c>
      <c r="BQ8" s="172" t="s">
        <v>671</v>
      </c>
      <c r="BR8" s="172" t="s">
        <v>63</v>
      </c>
      <c r="BS8" s="173">
        <v>45097</v>
      </c>
      <c r="BT8" s="173">
        <v>46752</v>
      </c>
      <c r="BU8" s="173">
        <f t="shared" si="2"/>
        <v>45107</v>
      </c>
      <c r="BV8" s="173">
        <f t="shared" si="2"/>
        <v>46752</v>
      </c>
      <c r="BW8" s="169" t="s">
        <v>0</v>
      </c>
      <c r="BX8" s="292" t="s">
        <v>676</v>
      </c>
      <c r="BY8" s="45" t="s">
        <v>19</v>
      </c>
      <c r="BZ8" s="374" t="s">
        <v>10</v>
      </c>
      <c r="CA8" s="374"/>
      <c r="CB8" s="174"/>
      <c r="CC8" s="222">
        <f>CE8-60</f>
        <v>44827</v>
      </c>
      <c r="CD8" s="222">
        <f t="shared" si="3"/>
        <v>44834</v>
      </c>
      <c r="CE8" s="222">
        <f t="shared" si="4"/>
        <v>44887</v>
      </c>
      <c r="CF8" s="222">
        <f t="shared" si="5"/>
        <v>44895</v>
      </c>
      <c r="CG8" s="222">
        <f t="shared" si="6"/>
        <v>44887</v>
      </c>
      <c r="CH8" s="222">
        <f t="shared" si="7"/>
        <v>44895</v>
      </c>
      <c r="CI8" s="222">
        <f t="shared" si="8"/>
        <v>45097</v>
      </c>
      <c r="CJ8" s="222">
        <f t="shared" si="9"/>
        <v>45107</v>
      </c>
    </row>
    <row r="9" spans="1:88" ht="38.5" customHeight="1">
      <c r="A9" s="131" t="s">
        <v>677</v>
      </c>
      <c r="B9" s="131" t="s">
        <v>678</v>
      </c>
      <c r="C9" s="131" t="s">
        <v>679</v>
      </c>
      <c r="D9" s="133" t="s">
        <v>669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303">
        <f t="shared" si="1"/>
        <v>46387</v>
      </c>
      <c r="BN9" s="215" t="s">
        <v>680</v>
      </c>
      <c r="BO9" s="214" t="s">
        <v>677</v>
      </c>
      <c r="BP9" s="172" t="s">
        <v>671</v>
      </c>
      <c r="BQ9" s="172" t="s">
        <v>671</v>
      </c>
      <c r="BR9" s="172" t="s">
        <v>50</v>
      </c>
      <c r="BS9" s="173">
        <v>44960</v>
      </c>
      <c r="BT9" s="173">
        <v>46387</v>
      </c>
      <c r="BU9" s="173">
        <f t="shared" si="2"/>
        <v>44958</v>
      </c>
      <c r="BV9" s="173">
        <f t="shared" si="2"/>
        <v>46387</v>
      </c>
      <c r="BW9" s="169" t="s">
        <v>2</v>
      </c>
      <c r="BX9" s="292" t="s">
        <v>681</v>
      </c>
      <c r="BY9" s="45" t="s">
        <v>19</v>
      </c>
      <c r="BZ9" s="374" t="s">
        <v>10</v>
      </c>
      <c r="CA9" s="374"/>
      <c r="CB9" s="174"/>
      <c r="CC9" s="222">
        <f>CE9-60</f>
        <v>44690</v>
      </c>
      <c r="CD9" s="222">
        <f t="shared" si="3"/>
        <v>44682</v>
      </c>
      <c r="CE9" s="222">
        <f t="shared" si="4"/>
        <v>44750</v>
      </c>
      <c r="CF9" s="222">
        <f t="shared" si="5"/>
        <v>44743</v>
      </c>
      <c r="CG9" s="222">
        <f t="shared" si="6"/>
        <v>44750</v>
      </c>
      <c r="CH9" s="222">
        <f t="shared" si="7"/>
        <v>44743</v>
      </c>
      <c r="CI9" s="222">
        <f t="shared" si="8"/>
        <v>44960</v>
      </c>
      <c r="CJ9" s="222">
        <f t="shared" si="9"/>
        <v>44958</v>
      </c>
    </row>
    <row r="10" spans="1:88" ht="46" customHeight="1">
      <c r="A10" s="131" t="s">
        <v>682</v>
      </c>
      <c r="B10" s="131" t="s">
        <v>678</v>
      </c>
      <c r="C10" s="131" t="s">
        <v>683</v>
      </c>
      <c r="D10" s="133" t="str">
        <f t="shared" ref="D10" ca="1" si="10">IF(BT10&lt;TODAY(),"Terminé",(IF(BS10&gt;=TODAY(),"A venir","En cours")))</f>
        <v>En cours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1"/>
        <v>46389</v>
      </c>
      <c r="BN10" s="215" t="s">
        <v>684</v>
      </c>
      <c r="BO10" s="293" t="s">
        <v>682</v>
      </c>
      <c r="BP10" s="294" t="s">
        <v>671</v>
      </c>
      <c r="BQ10" s="172" t="s">
        <v>671</v>
      </c>
      <c r="BR10" s="172" t="s">
        <v>63</v>
      </c>
      <c r="BS10" s="173">
        <v>45323</v>
      </c>
      <c r="BT10" s="173">
        <v>46389</v>
      </c>
      <c r="BU10" s="173">
        <f t="shared" si="2"/>
        <v>45323</v>
      </c>
      <c r="BV10" s="173">
        <f t="shared" si="2"/>
        <v>46388</v>
      </c>
      <c r="BW10" s="169" t="s">
        <v>2</v>
      </c>
      <c r="BX10" s="292" t="s">
        <v>685</v>
      </c>
      <c r="BY10" s="45" t="s">
        <v>19</v>
      </c>
      <c r="BZ10" s="374" t="s">
        <v>13</v>
      </c>
      <c r="CA10" s="374"/>
      <c r="CB10" s="174"/>
      <c r="CC10" s="222">
        <f>CE10-60</f>
        <v>45053</v>
      </c>
      <c r="CD10" s="222">
        <f t="shared" si="3"/>
        <v>45047</v>
      </c>
      <c r="CE10" s="222">
        <f t="shared" si="4"/>
        <v>45113</v>
      </c>
      <c r="CF10" s="222">
        <f t="shared" si="5"/>
        <v>45108</v>
      </c>
      <c r="CG10" s="222">
        <f t="shared" si="6"/>
        <v>45113</v>
      </c>
      <c r="CH10" s="222">
        <f t="shared" si="7"/>
        <v>45108</v>
      </c>
      <c r="CI10" s="222">
        <f t="shared" si="8"/>
        <v>45323</v>
      </c>
      <c r="CJ10" s="222">
        <f t="shared" si="9"/>
        <v>45323</v>
      </c>
    </row>
    <row r="11" spans="1:88" ht="39.75" customHeight="1">
      <c r="A11" s="131" t="s">
        <v>686</v>
      </c>
      <c r="B11" s="131" t="s">
        <v>687</v>
      </c>
      <c r="C11" s="131" t="s">
        <v>688</v>
      </c>
      <c r="D11" s="133" t="str">
        <f ca="1">IF(BT11&lt;TODAY(),"Terminé",(IF(BS11&gt;=TODAY(),"À venir","En cours")))</f>
        <v>En cours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>BT11</f>
        <v>47238</v>
      </c>
      <c r="BB11" s="225"/>
      <c r="BC11" s="265"/>
      <c r="BD11" s="142"/>
      <c r="BE11" s="142"/>
      <c r="BF11" s="193"/>
      <c r="BG11" s="146"/>
      <c r="BH11" s="146"/>
      <c r="BI11" s="148"/>
      <c r="BJ11" s="148"/>
      <c r="BK11" s="193"/>
      <c r="BL11" s="149"/>
      <c r="BM11" s="149"/>
      <c r="BN11" s="356" t="s">
        <v>689</v>
      </c>
      <c r="BO11" s="221" t="s">
        <v>686</v>
      </c>
      <c r="BP11" s="169" t="s">
        <v>687</v>
      </c>
      <c r="BQ11" s="174" t="s">
        <v>687</v>
      </c>
      <c r="BR11" s="208"/>
      <c r="BS11" s="249">
        <v>45778</v>
      </c>
      <c r="BT11" s="387">
        <f>BS11+1460</f>
        <v>47238</v>
      </c>
      <c r="BU11" s="266">
        <f t="shared" si="2"/>
        <v>45778</v>
      </c>
      <c r="BV11" s="266">
        <f t="shared" si="2"/>
        <v>47238</v>
      </c>
      <c r="BW11" s="174"/>
      <c r="BX11" s="170" t="s">
        <v>690</v>
      </c>
      <c r="BY11" s="170"/>
      <c r="BZ11" s="374"/>
      <c r="CA11" s="374"/>
      <c r="CB11" s="174"/>
      <c r="CC11" s="222">
        <f t="shared" ref="CC11" si="11">CE11-90</f>
        <v>45538</v>
      </c>
      <c r="CD11" s="222">
        <f t="shared" si="3"/>
        <v>45536</v>
      </c>
      <c r="CE11" s="222">
        <f t="shared" si="4"/>
        <v>45628</v>
      </c>
      <c r="CF11" s="222">
        <f t="shared" si="5"/>
        <v>45627</v>
      </c>
      <c r="CG11" s="222">
        <f t="shared" ref="CG11" si="12">CI11-150</f>
        <v>45628</v>
      </c>
      <c r="CH11" s="222">
        <f t="shared" si="7"/>
        <v>45627</v>
      </c>
      <c r="CI11" s="222">
        <f t="shared" si="8"/>
        <v>45778</v>
      </c>
      <c r="CJ11" s="222">
        <f t="shared" si="9"/>
        <v>45778</v>
      </c>
    </row>
  </sheetData>
  <sheetProtection algorithmName="SHA-512" hashValue="hGVqaFEbCisodIkj9ww/h45j9W+xB4G68LMjkKoQcJuxPiaqswPxsziJDr2ys0xpMLKv/+8vJnLQ9djTMCnMvw==" saltValue="UT2BmJoJyAq2aQrD4tAdBw==" spinCount="100000" sheet="1" autoFilter="0"/>
  <autoFilter ref="A6:D6" xr:uid="{28538C06-3B35-498E-AD8E-0FB295104A28}"/>
  <mergeCells count="5">
    <mergeCell ref="E5:P5"/>
    <mergeCell ref="Q5:AB5"/>
    <mergeCell ref="AC5:AN5"/>
    <mergeCell ref="A4:B4"/>
    <mergeCell ref="AO5:AZ5"/>
  </mergeCells>
  <conditionalFormatting sqref="C2">
    <cfRule type="expression" dxfId="146" priority="23">
      <formula>AND(BX$6&gt;=#REF!,BX$6&lt;=#REF!)</formula>
    </cfRule>
    <cfRule type="expression" dxfId="145" priority="24">
      <formula>AND(BX$6&gt;=#REF!,BX$6&lt;=#REF!)</formula>
    </cfRule>
    <cfRule type="expression" dxfId="144" priority="25">
      <formula>AND(BX$6&gt;=#REF!,BX$6&lt;=#REF!)</formula>
    </cfRule>
    <cfRule type="expression" dxfId="143" priority="26">
      <formula>AND(BX$6&gt;=#REF!,BX$6&lt;=#REF!)</formula>
    </cfRule>
  </conditionalFormatting>
  <conditionalFormatting sqref="D1:D5 D12:D1048576">
    <cfRule type="containsText" dxfId="142" priority="28" operator="containsText" text="A venir">
      <formula>NOT(ISERROR(SEARCH("A venir",D1)))</formula>
    </cfRule>
  </conditionalFormatting>
  <conditionalFormatting sqref="D1:D1048576 E8:P8">
    <cfRule type="containsText" dxfId="141" priority="5" operator="containsText" text="Term">
      <formula>NOT(ISERROR(SEARCH("Term",D1)))</formula>
    </cfRule>
  </conditionalFormatting>
  <conditionalFormatting sqref="D6:D10 E8:P8">
    <cfRule type="containsText" dxfId="140" priority="16" operator="containsText" text="A venir">
      <formula>NOT(ISERROR(SEARCH("A venir",D6)))</formula>
    </cfRule>
  </conditionalFormatting>
  <conditionalFormatting sqref="D7:D10 E8:P8">
    <cfRule type="containsText" dxfId="139" priority="17" operator="containsText" text="En cours">
      <formula>NOT(ISERROR(SEARCH("En cours",D7)))</formula>
    </cfRule>
    <cfRule type="expression" dxfId="138" priority="18">
      <formula>AND(D$6&gt;=$CD7,D$6&lt;=$CF7)</formula>
    </cfRule>
    <cfRule type="expression" dxfId="137" priority="19">
      <formula>AND(D$6&gt;=$BU7,D$6&lt;=$BV7)</formula>
    </cfRule>
    <cfRule type="expression" dxfId="136" priority="20">
      <formula>AND(D$6&gt;=$CH7,D$6&lt;=$CJ7)</formula>
    </cfRule>
  </conditionalFormatting>
  <conditionalFormatting sqref="D11">
    <cfRule type="containsText" dxfId="135" priority="6" operator="containsText" text="À venir">
      <formula>NOT(ISERROR(SEARCH("À venir",D11)))</formula>
    </cfRule>
    <cfRule type="containsText" dxfId="134" priority="7" operator="containsText" text="En cours">
      <formula>NOT(ISERROR(SEARCH("En cours",D11)))</formula>
    </cfRule>
    <cfRule type="expression" dxfId="133" priority="8">
      <formula>AND(D$6&gt;=$CD11,D$6&lt;=$CF11)</formula>
    </cfRule>
  </conditionalFormatting>
  <conditionalFormatting sqref="D11:AZ11">
    <cfRule type="expression" dxfId="132" priority="9">
      <formula>AND(D$6&gt;=$BU11,D$6&lt;=$BV11)</formula>
    </cfRule>
    <cfRule type="expression" dxfId="131" priority="10">
      <formula>AND(D$6&gt;=$CH11,D$6&lt;=$CJ11)</formula>
    </cfRule>
  </conditionalFormatting>
  <conditionalFormatting sqref="E7:AZ7 Q8:AZ8 E9:AZ10">
    <cfRule type="expression" dxfId="130" priority="12">
      <formula>AND(E$6&gt;=$BU7,E$6&lt;=$BV7)</formula>
    </cfRule>
    <cfRule type="expression" dxfId="129" priority="13">
      <formula>AND(E$6&gt;=$CH7,E$6&lt;=$CJ7)</formula>
    </cfRule>
    <cfRule type="expression" dxfId="128" priority="14">
      <formula>AND(E$6&gt;=$CD7,E$6&lt;=$CF7)</formula>
    </cfRule>
  </conditionalFormatting>
  <conditionalFormatting sqref="E11:AZ11">
    <cfRule type="expression" dxfId="127" priority="11">
      <formula>AND(E$6&gt;=$CD11,E$6&lt;=$CF11)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4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098E348-F977-4CA9-9023-1BC8D0E9BF48}">
          <x14:formula1>
            <xm:f>Feuil1!$A$1:$A$3</xm:f>
          </x14:formula1>
          <xm:sqref>CB7:CJ11 BW7:BX11</xm:sqref>
        </x14:dataValidation>
        <x14:dataValidation type="list" allowBlank="1" showInputMessage="1" showErrorMessage="1" xr:uid="{A108B41D-C2E0-4AB3-B373-C9660239D37C}">
          <x14:formula1>
            <xm:f>Feuil1!$D$7:$D$8</xm:f>
          </x14:formula1>
          <xm:sqref>CA7:CJ11</xm:sqref>
        </x14:dataValidation>
        <x14:dataValidation type="list" allowBlank="1" showInputMessage="1" showErrorMessage="1" xr:uid="{73357E94-4DA3-4387-9F75-D6CE1D6E603D}">
          <x14:formula1>
            <xm:f>Feuil1!$B$7:$B$9</xm:f>
          </x14:formula1>
          <xm:sqref>BZ7:BZ11</xm:sqref>
        </x14:dataValidation>
        <x14:dataValidation type="list" allowBlank="1" showInputMessage="1" showErrorMessage="1" xr:uid="{DDDD94EB-68B6-443E-9B71-82271624C1DF}">
          <x14:formula1>
            <xm:f>Feuil1!$A$7:$A$13</xm:f>
          </x14:formula1>
          <xm:sqref>BY7:BY11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C6235-A05B-401F-AB60-18906234EC95}">
  <sheetPr codeName="Feuil10">
    <pageSetUpPr fitToPage="1"/>
  </sheetPr>
  <dimension ref="A1:CJ28"/>
  <sheetViews>
    <sheetView showGridLines="0" zoomScale="60" zoomScaleNormal="60" workbookViewId="0">
      <pane xSplit="4" ySplit="6" topLeftCell="Q7" activePane="bottomRight" state="frozen"/>
      <selection pane="topRight" activeCell="D6" sqref="D6"/>
      <selection pane="bottomLeft" activeCell="D6" sqref="D6"/>
      <selection pane="bottomRight" activeCell="AP12" sqref="AP12"/>
    </sheetView>
  </sheetViews>
  <sheetFormatPr baseColWidth="10" defaultColWidth="18" defaultRowHeight="15.5"/>
  <cols>
    <col min="1" max="1" width="18" style="197"/>
    <col min="2" max="2" width="24.26953125" style="198" customWidth="1"/>
    <col min="3" max="3" width="54" style="198" customWidth="1"/>
    <col min="4" max="4" width="14.453125" style="144" customWidth="1"/>
    <col min="5" max="16" width="3.1796875" style="251" hidden="1" customWidth="1"/>
    <col min="17" max="52" width="3.1796875" style="251" customWidth="1"/>
    <col min="53" max="53" width="14.453125" style="146" customWidth="1"/>
    <col min="54" max="64" width="18" style="144" customWidth="1"/>
    <col min="65" max="65" width="13.81640625" style="147" customWidth="1"/>
    <col min="66" max="66" width="18" style="197" hidden="1" customWidth="1"/>
    <col min="67" max="67" width="18" style="198" hidden="1" customWidth="1"/>
    <col min="68" max="68" width="18" style="142" hidden="1" customWidth="1"/>
    <col min="69" max="69" width="14.453125" style="144" hidden="1" customWidth="1"/>
    <col min="70" max="71" width="14.453125" style="148" hidden="1" customWidth="1"/>
    <col min="72" max="72" width="14.453125" style="146" hidden="1" customWidth="1"/>
    <col min="73" max="73" width="14.453125" style="148" hidden="1" customWidth="1"/>
    <col min="74" max="74" width="14.453125" style="198" hidden="1" customWidth="1"/>
    <col min="75" max="75" width="14.453125" style="144" hidden="1" customWidth="1"/>
    <col min="76" max="76" width="55.453125" style="144" hidden="1" customWidth="1"/>
    <col min="77" max="77" width="20.453125" style="149" hidden="1" customWidth="1"/>
    <col min="78" max="78" width="20.1796875" style="149" hidden="1" customWidth="1"/>
    <col min="79" max="79" width="23.453125" style="149" hidden="1" customWidth="1"/>
    <col min="80" max="88" width="18" style="144" hidden="1" customWidth="1"/>
    <col min="89" max="16384" width="18" style="144"/>
  </cols>
  <sheetData>
    <row r="1" spans="1:88" hidden="1">
      <c r="E1" s="251">
        <f t="shared" ref="E1:AN1" si="0">VALUE(YEAR(E6)&amp;TEXT(MONTH(E6),"00"))</f>
        <v>202401</v>
      </c>
      <c r="F1" s="251">
        <f t="shared" si="0"/>
        <v>202402</v>
      </c>
      <c r="G1" s="251">
        <f t="shared" si="0"/>
        <v>202403</v>
      </c>
      <c r="H1" s="251">
        <f t="shared" si="0"/>
        <v>202404</v>
      </c>
      <c r="I1" s="251">
        <f t="shared" si="0"/>
        <v>202405</v>
      </c>
      <c r="J1" s="251">
        <f t="shared" si="0"/>
        <v>202406</v>
      </c>
      <c r="K1" s="251">
        <f t="shared" si="0"/>
        <v>202407</v>
      </c>
      <c r="L1" s="251">
        <f t="shared" si="0"/>
        <v>202408</v>
      </c>
      <c r="M1" s="251">
        <f t="shared" si="0"/>
        <v>202409</v>
      </c>
      <c r="N1" s="251">
        <f t="shared" si="0"/>
        <v>202410</v>
      </c>
      <c r="O1" s="251">
        <f t="shared" si="0"/>
        <v>202411</v>
      </c>
      <c r="P1" s="251">
        <f t="shared" si="0"/>
        <v>202412</v>
      </c>
      <c r="Q1" s="251">
        <f t="shared" si="0"/>
        <v>202501</v>
      </c>
      <c r="R1" s="251">
        <f t="shared" si="0"/>
        <v>202502</v>
      </c>
      <c r="S1" s="251">
        <f t="shared" si="0"/>
        <v>202503</v>
      </c>
      <c r="T1" s="251">
        <f t="shared" si="0"/>
        <v>202504</v>
      </c>
      <c r="U1" s="251">
        <f t="shared" si="0"/>
        <v>202505</v>
      </c>
      <c r="V1" s="251">
        <f t="shared" si="0"/>
        <v>202506</v>
      </c>
      <c r="W1" s="251">
        <f t="shared" si="0"/>
        <v>202507</v>
      </c>
      <c r="X1" s="251">
        <f t="shared" si="0"/>
        <v>202508</v>
      </c>
      <c r="Y1" s="251">
        <f t="shared" si="0"/>
        <v>202509</v>
      </c>
      <c r="Z1" s="251">
        <f t="shared" si="0"/>
        <v>202510</v>
      </c>
      <c r="AA1" s="251">
        <f t="shared" si="0"/>
        <v>202511</v>
      </c>
      <c r="AB1" s="251">
        <f t="shared" si="0"/>
        <v>202512</v>
      </c>
      <c r="AC1" s="251">
        <f t="shared" si="0"/>
        <v>202601</v>
      </c>
      <c r="AD1" s="251">
        <f t="shared" si="0"/>
        <v>202602</v>
      </c>
      <c r="AE1" s="251">
        <f t="shared" si="0"/>
        <v>202603</v>
      </c>
      <c r="AF1" s="251">
        <f t="shared" si="0"/>
        <v>202604</v>
      </c>
      <c r="AG1" s="251">
        <f t="shared" si="0"/>
        <v>202605</v>
      </c>
      <c r="AH1" s="251">
        <f t="shared" si="0"/>
        <v>202606</v>
      </c>
      <c r="AI1" s="251">
        <f t="shared" si="0"/>
        <v>202607</v>
      </c>
      <c r="AJ1" s="251">
        <f t="shared" si="0"/>
        <v>202608</v>
      </c>
      <c r="AK1" s="251">
        <f t="shared" si="0"/>
        <v>202609</v>
      </c>
      <c r="AL1" s="251">
        <f t="shared" si="0"/>
        <v>202610</v>
      </c>
      <c r="AM1" s="251">
        <f t="shared" si="0"/>
        <v>202611</v>
      </c>
      <c r="AN1" s="251">
        <f t="shared" si="0"/>
        <v>202612</v>
      </c>
      <c r="BO1" s="193"/>
      <c r="BP1" s="144"/>
    </row>
    <row r="2" spans="1:88" ht="24" customHeight="1">
      <c r="A2" s="252"/>
      <c r="B2" s="194"/>
      <c r="C2" s="228" t="s">
        <v>259</v>
      </c>
      <c r="BM2" s="151"/>
      <c r="BN2" s="252"/>
      <c r="BO2" s="194" t="s">
        <v>260</v>
      </c>
    </row>
    <row r="3" spans="1:88" ht="30.5">
      <c r="A3" s="144"/>
      <c r="B3" s="253"/>
      <c r="C3" s="230" t="s">
        <v>691</v>
      </c>
      <c r="BM3" s="151"/>
      <c r="BN3" s="190"/>
      <c r="BP3" s="232"/>
      <c r="BQ3" s="232"/>
      <c r="BR3" s="232"/>
    </row>
    <row r="4" spans="1:88" ht="31">
      <c r="A4" s="406" t="s">
        <v>692</v>
      </c>
      <c r="B4" s="406"/>
      <c r="C4" s="231" t="s">
        <v>23</v>
      </c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M4" s="151"/>
      <c r="BN4" s="190"/>
      <c r="BO4" s="194" t="s">
        <v>263</v>
      </c>
    </row>
    <row r="5" spans="1:88" ht="30.5">
      <c r="A5" s="190"/>
      <c r="B5" s="194"/>
      <c r="C5" s="253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8">
        <v>2027</v>
      </c>
      <c r="AP5" s="408"/>
      <c r="AQ5" s="408"/>
      <c r="AR5" s="408"/>
      <c r="AS5" s="408"/>
      <c r="AT5" s="408"/>
      <c r="AU5" s="408"/>
      <c r="AV5" s="408"/>
      <c r="AW5" s="408"/>
      <c r="AX5" s="408"/>
      <c r="AY5" s="408"/>
      <c r="AZ5" s="408"/>
      <c r="BM5" s="151"/>
      <c r="BN5" s="190"/>
      <c r="BO5" s="194"/>
    </row>
    <row r="6" spans="1:88" s="155" customFormat="1" ht="31">
      <c r="A6" s="129" t="s">
        <v>24</v>
      </c>
      <c r="B6" s="129" t="s">
        <v>25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N6" s="156" t="s">
        <v>29</v>
      </c>
      <c r="BO6" s="254" t="s">
        <v>665</v>
      </c>
      <c r="BP6" s="205" t="s">
        <v>265</v>
      </c>
      <c r="BQ6" s="255" t="s">
        <v>32</v>
      </c>
      <c r="BR6" s="160" t="s">
        <v>33</v>
      </c>
      <c r="BS6" s="305" t="s">
        <v>34</v>
      </c>
      <c r="BT6" s="347" t="s">
        <v>28</v>
      </c>
      <c r="BU6" s="162" t="s">
        <v>35</v>
      </c>
      <c r="BV6" s="161" t="s">
        <v>36</v>
      </c>
      <c r="BW6" s="206" t="s">
        <v>37</v>
      </c>
      <c r="BX6" s="160" t="s">
        <v>38</v>
      </c>
      <c r="BY6" s="326" t="s">
        <v>6</v>
      </c>
      <c r="BZ6" s="373" t="s">
        <v>7</v>
      </c>
      <c r="CA6" s="373" t="s">
        <v>8</v>
      </c>
      <c r="CB6" s="163" t="s">
        <v>39</v>
      </c>
      <c r="CC6" s="164" t="s">
        <v>40</v>
      </c>
      <c r="CD6" s="165" t="s">
        <v>41</v>
      </c>
      <c r="CE6" s="166" t="s">
        <v>42</v>
      </c>
      <c r="CF6" s="165" t="s">
        <v>41</v>
      </c>
      <c r="CG6" s="167" t="s">
        <v>43</v>
      </c>
      <c r="CH6" s="165" t="s">
        <v>41</v>
      </c>
      <c r="CI6" s="167" t="s">
        <v>44</v>
      </c>
      <c r="CJ6" s="165" t="s">
        <v>41</v>
      </c>
    </row>
    <row r="7" spans="1:88" ht="42" customHeight="1">
      <c r="A7" s="131" t="s">
        <v>693</v>
      </c>
      <c r="B7" s="131" t="s">
        <v>694</v>
      </c>
      <c r="C7" s="131" t="s">
        <v>695</v>
      </c>
      <c r="D7" s="133" t="str">
        <f t="shared" ref="D7:D25" ca="1" si="1">IF(BT7&lt;TODAY(),"Terminé",(IF(BS7&gt;=TODAY(),"À venir","En cours")))</f>
        <v>En cours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303">
        <f t="shared" ref="BA7:BA25" si="2">BT7</f>
        <v>46387</v>
      </c>
      <c r="BM7" s="144"/>
      <c r="BN7" s="171" t="s">
        <v>693</v>
      </c>
      <c r="BO7" s="248" t="s">
        <v>693</v>
      </c>
      <c r="BP7" s="181" t="s">
        <v>696</v>
      </c>
      <c r="BQ7" s="172" t="s">
        <v>613</v>
      </c>
      <c r="BR7" s="172" t="s">
        <v>95</v>
      </c>
      <c r="BS7" s="173">
        <v>45026</v>
      </c>
      <c r="BT7" s="216">
        <v>46387</v>
      </c>
      <c r="BU7" s="173">
        <f t="shared" ref="BU7:BU25" si="3">IF(DAY(BS7)&lt;=15,DATE(YEAR(BS7),MONTH(BS7),1),EOMONTH(BS7,0))</f>
        <v>45017</v>
      </c>
      <c r="BV7" s="173">
        <f t="shared" ref="BV7:BV25" si="4">IF(DAY(BT7)&lt;=15,DATE(YEAR(BT7),MONTH(BT7),1),EOMONTH(BT7,0))</f>
        <v>46387</v>
      </c>
      <c r="BW7" s="174" t="s">
        <v>697</v>
      </c>
      <c r="BX7" s="250" t="s">
        <v>698</v>
      </c>
      <c r="BY7" s="170"/>
      <c r="BZ7" s="379" t="s">
        <v>10</v>
      </c>
      <c r="CA7" s="379"/>
      <c r="CB7" s="170"/>
      <c r="CC7" s="175">
        <f t="shared" ref="CC7:CC13" si="5">CE7-60</f>
        <v>44756</v>
      </c>
      <c r="CD7" s="175">
        <f t="shared" ref="CD7:CD24" si="6">IF(DAY(CC7)&lt;=15,DATE(YEAR(CC7),MONTH(CC7),1),EOMONTH(CC7,0))</f>
        <v>44743</v>
      </c>
      <c r="CE7" s="175">
        <f t="shared" ref="CE7:CE24" si="7">CG7</f>
        <v>44816</v>
      </c>
      <c r="CF7" s="175">
        <f t="shared" ref="CF7:CF24" si="8">IF(DAY(CE7)&lt;=15,DATE(YEAR(CE7),MONTH(CE7),1),EOMONTH(CE7,0))</f>
        <v>44805</v>
      </c>
      <c r="CG7" s="175">
        <f t="shared" ref="CG7:CG15" si="9">CI7-210</f>
        <v>44816</v>
      </c>
      <c r="CH7" s="175">
        <f t="shared" ref="CH7:CH24" si="10">IF(DAY(CG7)&lt;=15,DATE(YEAR(CG7),MONTH(CG7),1),EOMONTH(CG7,0))</f>
        <v>44805</v>
      </c>
      <c r="CI7" s="175">
        <f t="shared" ref="CI7:CI25" si="11">BS7</f>
        <v>45026</v>
      </c>
      <c r="CJ7" s="175">
        <f t="shared" ref="CJ7:CJ25" si="12">IF(DAY(CI7)&lt;=15,DATE(YEAR(CI7),MONTH(CI7),1),EOMONTH(CI7,0))</f>
        <v>45017</v>
      </c>
    </row>
    <row r="8" spans="1:88" ht="42" customHeight="1">
      <c r="A8" s="131" t="s">
        <v>65</v>
      </c>
      <c r="B8" s="131" t="s">
        <v>694</v>
      </c>
      <c r="C8" s="131" t="s">
        <v>695</v>
      </c>
      <c r="D8" s="133" t="str">
        <f t="shared" ca="1" si="1"/>
        <v>À venir</v>
      </c>
      <c r="E8" s="245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303">
        <f t="shared" ref="BA8" si="13">BT8</f>
        <v>48213</v>
      </c>
      <c r="BM8" s="144"/>
      <c r="BN8" s="171" t="s">
        <v>693</v>
      </c>
      <c r="BO8" s="248" t="s">
        <v>66</v>
      </c>
      <c r="BP8" s="181" t="s">
        <v>696</v>
      </c>
      <c r="BQ8" s="172" t="s">
        <v>613</v>
      </c>
      <c r="BR8" s="172" t="s">
        <v>95</v>
      </c>
      <c r="BS8" s="173">
        <v>46388</v>
      </c>
      <c r="BT8" s="216">
        <v>48213</v>
      </c>
      <c r="BU8" s="173">
        <f t="shared" ref="BU8" si="14">IF(DAY(BS8)&lt;=15,DATE(YEAR(BS8),MONTH(BS8),1),EOMONTH(BS8,0))</f>
        <v>46388</v>
      </c>
      <c r="BV8" s="173">
        <f t="shared" ref="BV8" si="15">IF(DAY(BT8)&lt;=15,DATE(YEAR(BT8),MONTH(BT8),1),EOMONTH(BT8,0))</f>
        <v>48213</v>
      </c>
      <c r="BW8" s="174" t="s">
        <v>697</v>
      </c>
      <c r="BX8" s="250" t="s">
        <v>698</v>
      </c>
      <c r="BY8" s="170"/>
      <c r="BZ8" s="379"/>
      <c r="CA8" s="379"/>
      <c r="CB8" s="170"/>
      <c r="CC8" s="175">
        <f t="shared" si="5"/>
        <v>46118</v>
      </c>
      <c r="CD8" s="175">
        <f t="shared" ref="CD8" si="16">IF(DAY(CC8)&lt;=15,DATE(YEAR(CC8),MONTH(CC8),1),EOMONTH(CC8,0))</f>
        <v>46113</v>
      </c>
      <c r="CE8" s="175">
        <f t="shared" ref="CE8" si="17">CG8</f>
        <v>46178</v>
      </c>
      <c r="CF8" s="175">
        <f t="shared" ref="CF8" si="18">IF(DAY(CE8)&lt;=15,DATE(YEAR(CE8),MONTH(CE8),1),EOMONTH(CE8,0))</f>
        <v>46174</v>
      </c>
      <c r="CG8" s="175">
        <f t="shared" si="9"/>
        <v>46178</v>
      </c>
      <c r="CH8" s="175">
        <f t="shared" ref="CH8" si="19">IF(DAY(CG8)&lt;=15,DATE(YEAR(CG8),MONTH(CG8),1),EOMONTH(CG8,0))</f>
        <v>46174</v>
      </c>
      <c r="CI8" s="175">
        <f t="shared" ref="CI8" si="20">BS8</f>
        <v>46388</v>
      </c>
      <c r="CJ8" s="175">
        <f t="shared" ref="CJ8" si="21">IF(DAY(CI8)&lt;=15,DATE(YEAR(CI8),MONTH(CI8),1),EOMONTH(CI8,0))</f>
        <v>46388</v>
      </c>
    </row>
    <row r="9" spans="1:88" ht="51" customHeight="1">
      <c r="A9" s="131" t="s">
        <v>699</v>
      </c>
      <c r="B9" s="131" t="s">
        <v>694</v>
      </c>
      <c r="C9" s="131" t="s">
        <v>700</v>
      </c>
      <c r="D9" s="133" t="str">
        <f t="shared" ca="1" si="1"/>
        <v>En cours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303">
        <f t="shared" si="2"/>
        <v>46588</v>
      </c>
      <c r="BM9" s="144"/>
      <c r="BN9" s="171" t="s">
        <v>693</v>
      </c>
      <c r="BO9" s="248" t="s">
        <v>699</v>
      </c>
      <c r="BP9" s="181" t="s">
        <v>696</v>
      </c>
      <c r="BQ9" s="172" t="s">
        <v>613</v>
      </c>
      <c r="BR9" s="172" t="s">
        <v>50</v>
      </c>
      <c r="BS9" s="173">
        <v>45159</v>
      </c>
      <c r="BT9" s="216">
        <v>46588</v>
      </c>
      <c r="BU9" s="173">
        <f t="shared" si="3"/>
        <v>45169</v>
      </c>
      <c r="BV9" s="173">
        <f t="shared" si="4"/>
        <v>46599</v>
      </c>
      <c r="BW9" s="174" t="s">
        <v>697</v>
      </c>
      <c r="BX9" s="250" t="s">
        <v>701</v>
      </c>
      <c r="BY9" s="170"/>
      <c r="BZ9" s="379" t="s">
        <v>10</v>
      </c>
      <c r="CA9" s="379"/>
      <c r="CB9" s="170"/>
      <c r="CC9" s="175">
        <f t="shared" si="5"/>
        <v>44889</v>
      </c>
      <c r="CD9" s="175">
        <f t="shared" si="6"/>
        <v>44895</v>
      </c>
      <c r="CE9" s="175">
        <f t="shared" si="7"/>
        <v>44949</v>
      </c>
      <c r="CF9" s="175">
        <f t="shared" si="8"/>
        <v>44957</v>
      </c>
      <c r="CG9" s="175">
        <f t="shared" si="9"/>
        <v>44949</v>
      </c>
      <c r="CH9" s="175">
        <f t="shared" si="10"/>
        <v>44957</v>
      </c>
      <c r="CI9" s="175">
        <f t="shared" si="11"/>
        <v>45159</v>
      </c>
      <c r="CJ9" s="175">
        <f t="shared" si="12"/>
        <v>45169</v>
      </c>
    </row>
    <row r="10" spans="1:88" ht="51" customHeight="1">
      <c r="A10" s="131" t="s">
        <v>65</v>
      </c>
      <c r="B10" s="131" t="s">
        <v>694</v>
      </c>
      <c r="C10" s="131" t="s">
        <v>700</v>
      </c>
      <c r="D10" s="133" t="str">
        <f t="shared" ca="1" si="1"/>
        <v>À venir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2"/>
        <v>48080</v>
      </c>
      <c r="BM10" s="144"/>
      <c r="BN10" s="171" t="s">
        <v>693</v>
      </c>
      <c r="BO10" s="248" t="s">
        <v>66</v>
      </c>
      <c r="BP10" s="181" t="s">
        <v>696</v>
      </c>
      <c r="BQ10" s="172" t="s">
        <v>613</v>
      </c>
      <c r="BR10" s="172" t="s">
        <v>50</v>
      </c>
      <c r="BS10" s="173">
        <v>46620</v>
      </c>
      <c r="BT10" s="216">
        <v>48080</v>
      </c>
      <c r="BU10" s="173">
        <f t="shared" ref="BU10:BU12" si="22">IF(DAY(BS10)&lt;=15,DATE(YEAR(BS10),MONTH(BS10),1),EOMONTH(BS10,0))</f>
        <v>46630</v>
      </c>
      <c r="BV10" s="173">
        <f t="shared" ref="BV10:BV12" si="23">IF(DAY(BT10)&lt;=15,DATE(YEAR(BT10),MONTH(BT10),1),EOMONTH(BT10,0))</f>
        <v>48091</v>
      </c>
      <c r="BW10" s="174" t="s">
        <v>697</v>
      </c>
      <c r="BX10" s="250" t="s">
        <v>701</v>
      </c>
      <c r="BY10" s="170"/>
      <c r="BZ10" s="379"/>
      <c r="CA10" s="379"/>
      <c r="CB10" s="170"/>
      <c r="CC10" s="175">
        <f t="shared" si="5"/>
        <v>46350</v>
      </c>
      <c r="CD10" s="175">
        <f t="shared" ref="CD10:CD12" si="24">IF(DAY(CC10)&lt;=15,DATE(YEAR(CC10),MONTH(CC10),1),EOMONTH(CC10,0))</f>
        <v>46356</v>
      </c>
      <c r="CE10" s="175">
        <f t="shared" ref="CE10:CE12" si="25">CG10</f>
        <v>46410</v>
      </c>
      <c r="CF10" s="175">
        <f t="shared" ref="CF10:CF12" si="26">IF(DAY(CE10)&lt;=15,DATE(YEAR(CE10),MONTH(CE10),1),EOMONTH(CE10,0))</f>
        <v>46418</v>
      </c>
      <c r="CG10" s="175">
        <f t="shared" si="9"/>
        <v>46410</v>
      </c>
      <c r="CH10" s="175">
        <f t="shared" ref="CH10:CH12" si="27">IF(DAY(CG10)&lt;=15,DATE(YEAR(CG10),MONTH(CG10),1),EOMONTH(CG10,0))</f>
        <v>46418</v>
      </c>
      <c r="CI10" s="175">
        <f t="shared" ref="CI10:CI12" si="28">BS10</f>
        <v>46620</v>
      </c>
      <c r="CJ10" s="175">
        <f t="shared" ref="CJ10:CJ12" si="29">IF(DAY(CI10)&lt;=15,DATE(YEAR(CI10),MONTH(CI10),1),EOMONTH(CI10,0))</f>
        <v>46630</v>
      </c>
    </row>
    <row r="11" spans="1:88" ht="51" customHeight="1">
      <c r="A11" s="131" t="s">
        <v>702</v>
      </c>
      <c r="B11" s="131" t="s">
        <v>703</v>
      </c>
      <c r="C11" s="131" t="s">
        <v>704</v>
      </c>
      <c r="D11" s="133" t="str">
        <f t="shared" ca="1" si="1"/>
        <v>En cours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 t="shared" si="2"/>
        <v>46650</v>
      </c>
      <c r="BM11" s="144"/>
      <c r="BN11" s="171" t="s">
        <v>702</v>
      </c>
      <c r="BO11" s="248" t="s">
        <v>702</v>
      </c>
      <c r="BP11" s="181" t="s">
        <v>696</v>
      </c>
      <c r="BQ11" s="172"/>
      <c r="BR11" s="172" t="s">
        <v>50</v>
      </c>
      <c r="BS11" s="173">
        <v>45190</v>
      </c>
      <c r="BT11" s="216">
        <v>46650</v>
      </c>
      <c r="BU11" s="173">
        <f t="shared" si="22"/>
        <v>45199</v>
      </c>
      <c r="BV11" s="173">
        <f t="shared" si="23"/>
        <v>46660</v>
      </c>
      <c r="BW11" s="174"/>
      <c r="BX11" s="250" t="s">
        <v>704</v>
      </c>
      <c r="BY11" s="170"/>
      <c r="BZ11" s="379"/>
      <c r="CA11" s="379"/>
      <c r="CB11" s="170"/>
      <c r="CC11" s="175">
        <f t="shared" si="5"/>
        <v>44920</v>
      </c>
      <c r="CD11" s="175">
        <f t="shared" si="24"/>
        <v>44926</v>
      </c>
      <c r="CE11" s="175">
        <f t="shared" si="25"/>
        <v>44980</v>
      </c>
      <c r="CF11" s="175">
        <f t="shared" si="26"/>
        <v>44985</v>
      </c>
      <c r="CG11" s="175">
        <f t="shared" si="9"/>
        <v>44980</v>
      </c>
      <c r="CH11" s="175">
        <f t="shared" si="27"/>
        <v>44985</v>
      </c>
      <c r="CI11" s="175">
        <f t="shared" si="28"/>
        <v>45190</v>
      </c>
      <c r="CJ11" s="175">
        <f t="shared" si="29"/>
        <v>45199</v>
      </c>
    </row>
    <row r="12" spans="1:88" ht="51" customHeight="1">
      <c r="A12" s="131" t="s">
        <v>65</v>
      </c>
      <c r="B12" s="131" t="s">
        <v>703</v>
      </c>
      <c r="C12" s="131" t="s">
        <v>704</v>
      </c>
      <c r="D12" s="133" t="str">
        <f t="shared" ca="1" si="1"/>
        <v>À venir</v>
      </c>
      <c r="E12" s="245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303">
        <f t="shared" si="2"/>
        <v>48111</v>
      </c>
      <c r="BM12" s="144"/>
      <c r="BN12" s="171" t="s">
        <v>702</v>
      </c>
      <c r="BO12" s="248" t="s">
        <v>66</v>
      </c>
      <c r="BP12" s="181" t="s">
        <v>696</v>
      </c>
      <c r="BQ12" s="172"/>
      <c r="BR12" s="172" t="s">
        <v>50</v>
      </c>
      <c r="BS12" s="173">
        <v>46651</v>
      </c>
      <c r="BT12" s="216">
        <v>48111</v>
      </c>
      <c r="BU12" s="173">
        <f t="shared" si="22"/>
        <v>46660</v>
      </c>
      <c r="BV12" s="173">
        <f t="shared" si="23"/>
        <v>48121</v>
      </c>
      <c r="BW12" s="174"/>
      <c r="BX12" s="250"/>
      <c r="BY12" s="170"/>
      <c r="BZ12" s="379"/>
      <c r="CA12" s="379"/>
      <c r="CB12" s="170"/>
      <c r="CC12" s="175">
        <f t="shared" si="5"/>
        <v>46381</v>
      </c>
      <c r="CD12" s="175">
        <f t="shared" si="24"/>
        <v>46387</v>
      </c>
      <c r="CE12" s="175">
        <f t="shared" si="25"/>
        <v>46441</v>
      </c>
      <c r="CF12" s="175">
        <f t="shared" si="26"/>
        <v>46446</v>
      </c>
      <c r="CG12" s="175">
        <f t="shared" si="9"/>
        <v>46441</v>
      </c>
      <c r="CH12" s="175">
        <f t="shared" si="27"/>
        <v>46446</v>
      </c>
      <c r="CI12" s="175">
        <f t="shared" si="28"/>
        <v>46651</v>
      </c>
      <c r="CJ12" s="175">
        <f t="shared" si="29"/>
        <v>46660</v>
      </c>
    </row>
    <row r="13" spans="1:88" ht="36" customHeight="1">
      <c r="A13" s="131" t="s">
        <v>705</v>
      </c>
      <c r="B13" s="131" t="s">
        <v>706</v>
      </c>
      <c r="C13" s="131" t="s">
        <v>707</v>
      </c>
      <c r="D13" s="133" t="str">
        <f t="shared" ca="1" si="1"/>
        <v>En cours</v>
      </c>
      <c r="E13" s="245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303">
        <f t="shared" si="2"/>
        <v>46489</v>
      </c>
      <c r="BM13" s="144"/>
      <c r="BN13" s="171" t="s">
        <v>705</v>
      </c>
      <c r="BO13" s="248" t="s">
        <v>705</v>
      </c>
      <c r="BP13" s="181" t="s">
        <v>696</v>
      </c>
      <c r="BQ13" s="172" t="s">
        <v>708</v>
      </c>
      <c r="BR13" s="172" t="s">
        <v>50</v>
      </c>
      <c r="BS13" s="173">
        <v>45029</v>
      </c>
      <c r="BT13" s="216">
        <v>46489</v>
      </c>
      <c r="BU13" s="173">
        <f t="shared" si="3"/>
        <v>45017</v>
      </c>
      <c r="BV13" s="173">
        <f t="shared" si="4"/>
        <v>46478</v>
      </c>
      <c r="BW13" s="174" t="s">
        <v>697</v>
      </c>
      <c r="BX13" s="250" t="s">
        <v>709</v>
      </c>
      <c r="BY13" s="170"/>
      <c r="BZ13" s="379" t="s">
        <v>10</v>
      </c>
      <c r="CA13" s="379" t="s">
        <v>11</v>
      </c>
      <c r="CB13" s="170" t="s">
        <v>11</v>
      </c>
      <c r="CC13" s="175">
        <f t="shared" si="5"/>
        <v>44759</v>
      </c>
      <c r="CD13" s="175">
        <f t="shared" si="6"/>
        <v>44773</v>
      </c>
      <c r="CE13" s="175">
        <f t="shared" si="7"/>
        <v>44819</v>
      </c>
      <c r="CF13" s="175">
        <f t="shared" si="8"/>
        <v>44805</v>
      </c>
      <c r="CG13" s="175">
        <f t="shared" si="9"/>
        <v>44819</v>
      </c>
      <c r="CH13" s="175">
        <f t="shared" si="10"/>
        <v>44805</v>
      </c>
      <c r="CI13" s="175">
        <f t="shared" si="11"/>
        <v>45029</v>
      </c>
      <c r="CJ13" s="175">
        <f t="shared" si="12"/>
        <v>45017</v>
      </c>
    </row>
    <row r="14" spans="1:88" ht="36.75" customHeight="1">
      <c r="A14" s="131" t="s">
        <v>710</v>
      </c>
      <c r="B14" s="131" t="s">
        <v>706</v>
      </c>
      <c r="C14" s="131" t="s">
        <v>707</v>
      </c>
      <c r="D14" s="133" t="str">
        <f t="shared" ca="1" si="1"/>
        <v>En cours</v>
      </c>
      <c r="E14" s="245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303">
        <f t="shared" si="2"/>
        <v>46686</v>
      </c>
      <c r="BM14" s="144"/>
      <c r="BN14" s="171" t="s">
        <v>705</v>
      </c>
      <c r="BO14" s="248" t="s">
        <v>710</v>
      </c>
      <c r="BP14" s="181" t="s">
        <v>696</v>
      </c>
      <c r="BQ14" s="172" t="s">
        <v>708</v>
      </c>
      <c r="BR14" s="172" t="s">
        <v>50</v>
      </c>
      <c r="BS14" s="173">
        <v>45226</v>
      </c>
      <c r="BT14" s="216">
        <v>46686</v>
      </c>
      <c r="BU14" s="173">
        <f t="shared" si="3"/>
        <v>45230</v>
      </c>
      <c r="BV14" s="173">
        <f t="shared" si="4"/>
        <v>46691</v>
      </c>
      <c r="BW14" s="174" t="s">
        <v>697</v>
      </c>
      <c r="BX14" s="250" t="s">
        <v>711</v>
      </c>
      <c r="BY14" s="170"/>
      <c r="BZ14" s="379" t="s">
        <v>10</v>
      </c>
      <c r="CA14" s="379" t="s">
        <v>11</v>
      </c>
      <c r="CB14" s="170" t="s">
        <v>11</v>
      </c>
      <c r="CC14" s="175">
        <f>CE14-90</f>
        <v>44926</v>
      </c>
      <c r="CD14" s="175">
        <f t="shared" si="6"/>
        <v>44926</v>
      </c>
      <c r="CE14" s="175">
        <f t="shared" si="7"/>
        <v>45016</v>
      </c>
      <c r="CF14" s="175">
        <f t="shared" si="8"/>
        <v>45016</v>
      </c>
      <c r="CG14" s="175">
        <f t="shared" si="9"/>
        <v>45016</v>
      </c>
      <c r="CH14" s="175">
        <f t="shared" si="10"/>
        <v>45016</v>
      </c>
      <c r="CI14" s="175">
        <f t="shared" si="11"/>
        <v>45226</v>
      </c>
      <c r="CJ14" s="175">
        <f t="shared" si="12"/>
        <v>45230</v>
      </c>
    </row>
    <row r="15" spans="1:88" ht="36.75" customHeight="1">
      <c r="A15" s="131" t="s">
        <v>65</v>
      </c>
      <c r="B15" s="131" t="s">
        <v>706</v>
      </c>
      <c r="C15" s="131" t="s">
        <v>707</v>
      </c>
      <c r="D15" s="133" t="str">
        <f t="shared" ca="1" si="1"/>
        <v>À venir</v>
      </c>
      <c r="E15" s="245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303">
        <f t="shared" si="2"/>
        <v>47939</v>
      </c>
      <c r="BM15" s="144"/>
      <c r="BN15" s="171" t="s">
        <v>705</v>
      </c>
      <c r="BO15" s="248" t="s">
        <v>66</v>
      </c>
      <c r="BP15" s="181" t="s">
        <v>696</v>
      </c>
      <c r="BQ15" s="172" t="s">
        <v>708</v>
      </c>
      <c r="BR15" s="172" t="s">
        <v>50</v>
      </c>
      <c r="BS15" s="173">
        <v>46479</v>
      </c>
      <c r="BT15" s="216">
        <v>47939</v>
      </c>
      <c r="BU15" s="173">
        <f t="shared" si="3"/>
        <v>46478</v>
      </c>
      <c r="BV15" s="173">
        <f t="shared" si="4"/>
        <v>47939</v>
      </c>
      <c r="BW15" s="174" t="s">
        <v>697</v>
      </c>
      <c r="BX15" s="250" t="s">
        <v>711</v>
      </c>
      <c r="BY15" s="170"/>
      <c r="BZ15" s="379"/>
      <c r="CA15" s="379"/>
      <c r="CB15" s="170"/>
      <c r="CC15" s="175">
        <f>CE15-90</f>
        <v>46179</v>
      </c>
      <c r="CD15" s="175">
        <f t="shared" si="6"/>
        <v>46174</v>
      </c>
      <c r="CE15" s="175">
        <f t="shared" si="7"/>
        <v>46269</v>
      </c>
      <c r="CF15" s="175">
        <f t="shared" si="8"/>
        <v>46266</v>
      </c>
      <c r="CG15" s="175">
        <f t="shared" si="9"/>
        <v>46269</v>
      </c>
      <c r="CH15" s="175">
        <f t="shared" si="10"/>
        <v>46266</v>
      </c>
      <c r="CI15" s="175">
        <f t="shared" si="11"/>
        <v>46479</v>
      </c>
      <c r="CJ15" s="175">
        <f t="shared" si="12"/>
        <v>46478</v>
      </c>
    </row>
    <row r="16" spans="1:88" ht="36.75" customHeight="1">
      <c r="A16" s="308" t="s">
        <v>712</v>
      </c>
      <c r="B16" s="131" t="s">
        <v>713</v>
      </c>
      <c r="C16" s="131" t="s">
        <v>714</v>
      </c>
      <c r="D16" s="133" t="str">
        <f t="shared" ca="1" si="1"/>
        <v>En cours</v>
      </c>
      <c r="E16" s="245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303">
        <f t="shared" si="2"/>
        <v>46209</v>
      </c>
      <c r="BB16" s="186"/>
      <c r="BM16" s="144"/>
      <c r="BN16" s="247" t="s">
        <v>715</v>
      </c>
      <c r="BO16" s="248" t="s">
        <v>712</v>
      </c>
      <c r="BP16" s="181" t="s">
        <v>696</v>
      </c>
      <c r="BQ16" s="172" t="s">
        <v>49</v>
      </c>
      <c r="BR16" s="181" t="s">
        <v>50</v>
      </c>
      <c r="BS16" s="216">
        <v>44384</v>
      </c>
      <c r="BT16" s="216">
        <v>46209</v>
      </c>
      <c r="BU16" s="173">
        <f t="shared" si="3"/>
        <v>44378</v>
      </c>
      <c r="BV16" s="173">
        <f t="shared" si="4"/>
        <v>46204</v>
      </c>
      <c r="BW16" s="174" t="s">
        <v>0</v>
      </c>
      <c r="BX16" s="256" t="s">
        <v>716</v>
      </c>
      <c r="BY16" s="170"/>
      <c r="BZ16" s="379" t="s">
        <v>10</v>
      </c>
      <c r="CA16" s="379" t="s">
        <v>11</v>
      </c>
      <c r="CB16" s="170"/>
      <c r="CC16" s="222">
        <f>CE16-90</f>
        <v>44114</v>
      </c>
      <c r="CD16" s="222">
        <f t="shared" si="6"/>
        <v>44105</v>
      </c>
      <c r="CE16" s="222">
        <f t="shared" si="7"/>
        <v>44204</v>
      </c>
      <c r="CF16" s="222">
        <f t="shared" si="8"/>
        <v>44197</v>
      </c>
      <c r="CG16" s="222">
        <f>CI16-180</f>
        <v>44204</v>
      </c>
      <c r="CH16" s="222">
        <f t="shared" si="10"/>
        <v>44197</v>
      </c>
      <c r="CI16" s="222">
        <f t="shared" si="11"/>
        <v>44384</v>
      </c>
      <c r="CJ16" s="222">
        <f t="shared" si="12"/>
        <v>44378</v>
      </c>
    </row>
    <row r="17" spans="1:88" s="149" customFormat="1" ht="36.75" customHeight="1">
      <c r="A17" s="131" t="s">
        <v>65</v>
      </c>
      <c r="B17" s="131" t="s">
        <v>713</v>
      </c>
      <c r="C17" s="131" t="s">
        <v>714</v>
      </c>
      <c r="D17" s="133" t="str">
        <f t="shared" ca="1" si="1"/>
        <v>À venir</v>
      </c>
      <c r="E17" s="245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303">
        <f t="shared" si="2"/>
        <v>47550</v>
      </c>
      <c r="BB17" s="186"/>
      <c r="BN17" s="247" t="s">
        <v>715</v>
      </c>
      <c r="BO17" s="248" t="s">
        <v>717</v>
      </c>
      <c r="BP17" s="257" t="s">
        <v>696</v>
      </c>
      <c r="BQ17" s="172" t="s">
        <v>49</v>
      </c>
      <c r="BR17" s="181" t="s">
        <v>50</v>
      </c>
      <c r="BS17" s="216">
        <v>46090</v>
      </c>
      <c r="BT17" s="216">
        <v>47550</v>
      </c>
      <c r="BU17" s="173">
        <f t="shared" si="3"/>
        <v>46082</v>
      </c>
      <c r="BV17" s="173">
        <f t="shared" si="4"/>
        <v>47543</v>
      </c>
      <c r="BW17" s="174" t="s">
        <v>0</v>
      </c>
      <c r="BX17" s="258" t="s">
        <v>716</v>
      </c>
      <c r="BY17" s="170"/>
      <c r="BZ17" s="379" t="s">
        <v>10</v>
      </c>
      <c r="CA17" s="379" t="s">
        <v>11</v>
      </c>
      <c r="CB17" s="170"/>
      <c r="CC17" s="213">
        <f>CE17-152</f>
        <v>45758</v>
      </c>
      <c r="CD17" s="213">
        <f t="shared" si="6"/>
        <v>45748</v>
      </c>
      <c r="CE17" s="213">
        <f t="shared" si="7"/>
        <v>45910</v>
      </c>
      <c r="CF17" s="213">
        <f t="shared" si="8"/>
        <v>45901</v>
      </c>
      <c r="CG17" s="213">
        <f>CI17-180</f>
        <v>45910</v>
      </c>
      <c r="CH17" s="213">
        <f t="shared" si="10"/>
        <v>45901</v>
      </c>
      <c r="CI17" s="213">
        <f t="shared" si="11"/>
        <v>46090</v>
      </c>
      <c r="CJ17" s="213">
        <f t="shared" si="12"/>
        <v>46082</v>
      </c>
    </row>
    <row r="18" spans="1:88" s="149" customFormat="1" ht="44.25" customHeight="1">
      <c r="A18" s="308" t="s">
        <v>718</v>
      </c>
      <c r="B18" s="131" t="s">
        <v>713</v>
      </c>
      <c r="C18" s="131" t="s">
        <v>719</v>
      </c>
      <c r="D18" s="133" t="str">
        <f t="shared" ca="1" si="1"/>
        <v>En cours</v>
      </c>
      <c r="E18" s="245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303">
        <f t="shared" si="2"/>
        <v>46388</v>
      </c>
      <c r="BN18" s="215" t="s">
        <v>718</v>
      </c>
      <c r="BO18" s="248" t="s">
        <v>718</v>
      </c>
      <c r="BP18" s="181" t="s">
        <v>696</v>
      </c>
      <c r="BQ18" s="172" t="s">
        <v>524</v>
      </c>
      <c r="BR18" s="172" t="s">
        <v>50</v>
      </c>
      <c r="BS18" s="216">
        <v>44928</v>
      </c>
      <c r="BT18" s="216">
        <v>46388</v>
      </c>
      <c r="BU18" s="173">
        <f t="shared" si="3"/>
        <v>44927</v>
      </c>
      <c r="BV18" s="173">
        <f t="shared" si="4"/>
        <v>46388</v>
      </c>
      <c r="BW18" s="174" t="s">
        <v>0</v>
      </c>
      <c r="BX18" s="324" t="s">
        <v>720</v>
      </c>
      <c r="BY18" s="170"/>
      <c r="BZ18" s="379" t="s">
        <v>10</v>
      </c>
      <c r="CA18" s="379" t="s">
        <v>11</v>
      </c>
      <c r="CB18" s="170"/>
      <c r="CC18" s="213">
        <f>CE18-60</f>
        <v>44658</v>
      </c>
      <c r="CD18" s="213">
        <f t="shared" si="6"/>
        <v>44652</v>
      </c>
      <c r="CE18" s="213">
        <f t="shared" si="7"/>
        <v>44718</v>
      </c>
      <c r="CF18" s="213">
        <f t="shared" si="8"/>
        <v>44713</v>
      </c>
      <c r="CG18" s="213">
        <f>CI18-210</f>
        <v>44718</v>
      </c>
      <c r="CH18" s="213">
        <f t="shared" si="10"/>
        <v>44713</v>
      </c>
      <c r="CI18" s="213">
        <f t="shared" si="11"/>
        <v>44928</v>
      </c>
      <c r="CJ18" s="213">
        <f t="shared" si="12"/>
        <v>44927</v>
      </c>
    </row>
    <row r="19" spans="1:88" s="149" customFormat="1" ht="44.25" customHeight="1">
      <c r="A19" s="308" t="s">
        <v>65</v>
      </c>
      <c r="B19" s="131" t="s">
        <v>713</v>
      </c>
      <c r="C19" s="131" t="s">
        <v>719</v>
      </c>
      <c r="D19" s="133" t="str">
        <f t="shared" ca="1" si="1"/>
        <v>À venir</v>
      </c>
      <c r="E19" s="245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303">
        <f t="shared" si="2"/>
        <v>47849</v>
      </c>
      <c r="BN19" s="215" t="s">
        <v>718</v>
      </c>
      <c r="BO19" s="248" t="s">
        <v>66</v>
      </c>
      <c r="BP19" s="181" t="s">
        <v>696</v>
      </c>
      <c r="BQ19" s="172" t="s">
        <v>524</v>
      </c>
      <c r="BR19" s="172" t="s">
        <v>50</v>
      </c>
      <c r="BS19" s="216">
        <v>46389</v>
      </c>
      <c r="BT19" s="216">
        <v>47849</v>
      </c>
      <c r="BU19" s="173">
        <f t="shared" si="3"/>
        <v>46388</v>
      </c>
      <c r="BV19" s="173">
        <f t="shared" si="4"/>
        <v>47849</v>
      </c>
      <c r="BW19" s="174" t="s">
        <v>0</v>
      </c>
      <c r="BX19" s="324" t="s">
        <v>720</v>
      </c>
      <c r="BY19" s="170"/>
      <c r="BZ19" s="379"/>
      <c r="CA19" s="379"/>
      <c r="CB19" s="170"/>
      <c r="CC19" s="213">
        <f>CE19-60</f>
        <v>46119</v>
      </c>
      <c r="CD19" s="213">
        <f t="shared" ref="CD19" si="30">IF(DAY(CC19)&lt;=15,DATE(YEAR(CC19),MONTH(CC19),1),EOMONTH(CC19,0))</f>
        <v>46113</v>
      </c>
      <c r="CE19" s="213">
        <f t="shared" ref="CE19" si="31">CG19</f>
        <v>46179</v>
      </c>
      <c r="CF19" s="213">
        <f t="shared" ref="CF19" si="32">IF(DAY(CE19)&lt;=15,DATE(YEAR(CE19),MONTH(CE19),1),EOMONTH(CE19,0))</f>
        <v>46174</v>
      </c>
      <c r="CG19" s="213">
        <f>CI19-210</f>
        <v>46179</v>
      </c>
      <c r="CH19" s="213">
        <f t="shared" ref="CH19" si="33">IF(DAY(CG19)&lt;=15,DATE(YEAR(CG19),MONTH(CG19),1),EOMONTH(CG19,0))</f>
        <v>46174</v>
      </c>
      <c r="CI19" s="213">
        <f t="shared" ref="CI19" si="34">BS19</f>
        <v>46389</v>
      </c>
      <c r="CJ19" s="213">
        <f t="shared" ref="CJ19" si="35">IF(DAY(CI19)&lt;=15,DATE(YEAR(CI19),MONTH(CI19),1),EOMONTH(CI19,0))</f>
        <v>46388</v>
      </c>
    </row>
    <row r="20" spans="1:88" s="149" customFormat="1" ht="39" customHeight="1">
      <c r="A20" s="308" t="s">
        <v>721</v>
      </c>
      <c r="B20" s="131" t="s">
        <v>713</v>
      </c>
      <c r="C20" s="131" t="s">
        <v>722</v>
      </c>
      <c r="D20" s="133" t="str">
        <f t="shared" ca="1" si="1"/>
        <v>En cours</v>
      </c>
      <c r="E20" s="245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303">
        <f t="shared" si="2"/>
        <v>46221</v>
      </c>
      <c r="BC20" s="186"/>
      <c r="BD20" s="186"/>
      <c r="BE20" s="186"/>
      <c r="BF20" s="186"/>
      <c r="BN20" s="247" t="s">
        <v>721</v>
      </c>
      <c r="BO20" s="248" t="s">
        <v>721</v>
      </c>
      <c r="BP20" s="181" t="s">
        <v>696</v>
      </c>
      <c r="BQ20" s="172" t="s">
        <v>49</v>
      </c>
      <c r="BR20" s="181" t="s">
        <v>50</v>
      </c>
      <c r="BS20" s="216">
        <v>44761</v>
      </c>
      <c r="BT20" s="216">
        <v>46221</v>
      </c>
      <c r="BU20" s="173">
        <f t="shared" si="3"/>
        <v>44773</v>
      </c>
      <c r="BV20" s="173">
        <f t="shared" si="4"/>
        <v>46234</v>
      </c>
      <c r="BW20" s="174" t="s">
        <v>0</v>
      </c>
      <c r="BX20" s="259" t="s">
        <v>723</v>
      </c>
      <c r="BY20" s="170"/>
      <c r="BZ20" s="379" t="s">
        <v>10</v>
      </c>
      <c r="CA20" s="379" t="s">
        <v>11</v>
      </c>
      <c r="CB20" s="170"/>
      <c r="CC20" s="222">
        <f>CE20-90</f>
        <v>44491</v>
      </c>
      <c r="CD20" s="222">
        <f t="shared" si="6"/>
        <v>44500</v>
      </c>
      <c r="CE20" s="222">
        <f t="shared" si="7"/>
        <v>44581</v>
      </c>
      <c r="CF20" s="222">
        <f t="shared" si="8"/>
        <v>44592</v>
      </c>
      <c r="CG20" s="222">
        <f>CI20-180</f>
        <v>44581</v>
      </c>
      <c r="CH20" s="222">
        <f t="shared" si="10"/>
        <v>44592</v>
      </c>
      <c r="CI20" s="222">
        <f t="shared" si="11"/>
        <v>44761</v>
      </c>
      <c r="CJ20" s="222">
        <f t="shared" si="12"/>
        <v>44773</v>
      </c>
    </row>
    <row r="21" spans="1:88" s="149" customFormat="1" ht="36.75" customHeight="1">
      <c r="A21" s="308" t="s">
        <v>65</v>
      </c>
      <c r="B21" s="131" t="s">
        <v>713</v>
      </c>
      <c r="C21" s="131" t="s">
        <v>722</v>
      </c>
      <c r="D21" s="133" t="str">
        <f t="shared" ca="1" si="1"/>
        <v>À venir</v>
      </c>
      <c r="E21" s="245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303">
        <f t="shared" si="2"/>
        <v>47682</v>
      </c>
      <c r="BC21" s="186"/>
      <c r="BD21" s="186"/>
      <c r="BE21" s="186"/>
      <c r="BF21" s="186"/>
      <c r="BN21" s="247" t="s">
        <v>721</v>
      </c>
      <c r="BO21" s="248" t="s">
        <v>66</v>
      </c>
      <c r="BP21" s="181" t="s">
        <v>696</v>
      </c>
      <c r="BQ21" s="172" t="s">
        <v>49</v>
      </c>
      <c r="BR21" s="181" t="s">
        <v>50</v>
      </c>
      <c r="BS21" s="216">
        <v>46222</v>
      </c>
      <c r="BT21" s="216">
        <v>47682</v>
      </c>
      <c r="BU21" s="173">
        <f t="shared" si="3"/>
        <v>46234</v>
      </c>
      <c r="BV21" s="173">
        <f t="shared" si="4"/>
        <v>47695</v>
      </c>
      <c r="BW21" s="174" t="s">
        <v>0</v>
      </c>
      <c r="BX21" s="259" t="s">
        <v>723</v>
      </c>
      <c r="BY21" s="170"/>
      <c r="BZ21" s="379" t="s">
        <v>10</v>
      </c>
      <c r="CA21" s="379" t="s">
        <v>11</v>
      </c>
      <c r="CB21" s="170"/>
      <c r="CC21" s="222">
        <f>CE21-152</f>
        <v>45890</v>
      </c>
      <c r="CD21" s="222">
        <f t="shared" si="6"/>
        <v>45900</v>
      </c>
      <c r="CE21" s="222">
        <f t="shared" si="7"/>
        <v>46042</v>
      </c>
      <c r="CF21" s="222">
        <f t="shared" si="8"/>
        <v>46053</v>
      </c>
      <c r="CG21" s="222">
        <f>CI21-180</f>
        <v>46042</v>
      </c>
      <c r="CH21" s="222">
        <f t="shared" si="10"/>
        <v>46053</v>
      </c>
      <c r="CI21" s="222">
        <f t="shared" si="11"/>
        <v>46222</v>
      </c>
      <c r="CJ21" s="222">
        <f t="shared" si="12"/>
        <v>46234</v>
      </c>
    </row>
    <row r="22" spans="1:88" s="149" customFormat="1" ht="47.25" customHeight="1">
      <c r="A22" s="308" t="s">
        <v>724</v>
      </c>
      <c r="B22" s="131" t="s">
        <v>713</v>
      </c>
      <c r="C22" s="131" t="s">
        <v>725</v>
      </c>
      <c r="D22" s="133" t="str">
        <f t="shared" ca="1" si="1"/>
        <v>En cours</v>
      </c>
      <c r="E22" s="245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303">
        <f t="shared" si="2"/>
        <v>46361</v>
      </c>
      <c r="BN22" s="215" t="s">
        <v>724</v>
      </c>
      <c r="BO22" s="248" t="s">
        <v>724</v>
      </c>
      <c r="BP22" s="181" t="s">
        <v>696</v>
      </c>
      <c r="BQ22" s="172" t="s">
        <v>524</v>
      </c>
      <c r="BR22" s="172" t="s">
        <v>63</v>
      </c>
      <c r="BS22" s="216">
        <v>44901</v>
      </c>
      <c r="BT22" s="216">
        <v>46361</v>
      </c>
      <c r="BU22" s="173">
        <f t="shared" si="3"/>
        <v>44896</v>
      </c>
      <c r="BV22" s="173">
        <f t="shared" si="4"/>
        <v>46357</v>
      </c>
      <c r="BW22" s="174" t="s">
        <v>0</v>
      </c>
      <c r="BX22" s="325" t="s">
        <v>720</v>
      </c>
      <c r="BY22" s="170"/>
      <c r="BZ22" s="379" t="s">
        <v>10</v>
      </c>
      <c r="CA22" s="379" t="s">
        <v>11</v>
      </c>
      <c r="CB22" s="170"/>
      <c r="CC22" s="222">
        <f>CE22-60</f>
        <v>44631</v>
      </c>
      <c r="CD22" s="222">
        <f t="shared" si="6"/>
        <v>44621</v>
      </c>
      <c r="CE22" s="222">
        <f t="shared" si="7"/>
        <v>44691</v>
      </c>
      <c r="CF22" s="222">
        <f t="shared" si="8"/>
        <v>44682</v>
      </c>
      <c r="CG22" s="222">
        <f t="shared" ref="CG22:CG27" si="36">CI22-210</f>
        <v>44691</v>
      </c>
      <c r="CH22" s="222">
        <f t="shared" si="10"/>
        <v>44682</v>
      </c>
      <c r="CI22" s="222">
        <f t="shared" si="11"/>
        <v>44901</v>
      </c>
      <c r="CJ22" s="222">
        <f t="shared" si="12"/>
        <v>44896</v>
      </c>
    </row>
    <row r="23" spans="1:88" s="149" customFormat="1" ht="47.25" customHeight="1">
      <c r="A23" s="131" t="s">
        <v>65</v>
      </c>
      <c r="B23" s="131" t="s">
        <v>713</v>
      </c>
      <c r="C23" s="131" t="s">
        <v>725</v>
      </c>
      <c r="D23" s="133" t="str">
        <f t="shared" ca="1" si="1"/>
        <v>À venir</v>
      </c>
      <c r="E23" s="245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303">
        <f t="shared" si="2"/>
        <v>47822</v>
      </c>
      <c r="BN23" s="215" t="s">
        <v>724</v>
      </c>
      <c r="BO23" s="248" t="s">
        <v>66</v>
      </c>
      <c r="BP23" s="181" t="s">
        <v>696</v>
      </c>
      <c r="BQ23" s="172" t="s">
        <v>524</v>
      </c>
      <c r="BR23" s="172" t="s">
        <v>63</v>
      </c>
      <c r="BS23" s="216">
        <v>46362</v>
      </c>
      <c r="BT23" s="216">
        <v>47822</v>
      </c>
      <c r="BU23" s="173">
        <f t="shared" si="3"/>
        <v>46357</v>
      </c>
      <c r="BV23" s="173">
        <f t="shared" si="4"/>
        <v>47818</v>
      </c>
      <c r="BW23" s="174" t="s">
        <v>0</v>
      </c>
      <c r="BX23" s="325" t="s">
        <v>720</v>
      </c>
      <c r="BY23" s="170"/>
      <c r="BZ23" s="379"/>
      <c r="CA23" s="379"/>
      <c r="CB23" s="170"/>
      <c r="CC23" s="222">
        <f>CE23-60</f>
        <v>46092</v>
      </c>
      <c r="CD23" s="222">
        <f t="shared" ref="CD23" si="37">IF(DAY(CC23)&lt;=15,DATE(YEAR(CC23),MONTH(CC23),1),EOMONTH(CC23,0))</f>
        <v>46082</v>
      </c>
      <c r="CE23" s="222">
        <f t="shared" ref="CE23" si="38">CG23</f>
        <v>46152</v>
      </c>
      <c r="CF23" s="222">
        <f t="shared" ref="CF23" si="39">IF(DAY(CE23)&lt;=15,DATE(YEAR(CE23),MONTH(CE23),1),EOMONTH(CE23,0))</f>
        <v>46143</v>
      </c>
      <c r="CG23" s="222">
        <f t="shared" si="36"/>
        <v>46152</v>
      </c>
      <c r="CH23" s="222">
        <f t="shared" ref="CH23" si="40">IF(DAY(CG23)&lt;=15,DATE(YEAR(CG23),MONTH(CG23),1),EOMONTH(CG23,0))</f>
        <v>46143</v>
      </c>
      <c r="CI23" s="222">
        <f t="shared" si="11"/>
        <v>46362</v>
      </c>
      <c r="CJ23" s="222">
        <f t="shared" si="12"/>
        <v>46357</v>
      </c>
    </row>
    <row r="24" spans="1:88" s="149" customFormat="1" ht="36.75" customHeight="1">
      <c r="A24" s="131" t="s">
        <v>726</v>
      </c>
      <c r="B24" s="131" t="s">
        <v>727</v>
      </c>
      <c r="C24" s="131" t="s">
        <v>728</v>
      </c>
      <c r="D24" s="133" t="str">
        <f t="shared" ca="1" si="1"/>
        <v>En cours</v>
      </c>
      <c r="E24" s="245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6"/>
      <c r="Q24" s="246"/>
      <c r="R24" s="246"/>
      <c r="S24" s="246"/>
      <c r="T24" s="246"/>
      <c r="U24" s="246"/>
      <c r="V24" s="246"/>
      <c r="W24" s="246"/>
      <c r="X24" s="246"/>
      <c r="Y24" s="246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6"/>
      <c r="AM24" s="246"/>
      <c r="AN24" s="246"/>
      <c r="AO24" s="246"/>
      <c r="AP24" s="246"/>
      <c r="AQ24" s="246"/>
      <c r="AR24" s="246"/>
      <c r="AS24" s="246"/>
      <c r="AT24" s="246"/>
      <c r="AU24" s="246"/>
      <c r="AV24" s="246"/>
      <c r="AW24" s="246"/>
      <c r="AX24" s="246"/>
      <c r="AY24" s="246"/>
      <c r="AZ24" s="246"/>
      <c r="BA24" s="303">
        <f t="shared" si="2"/>
        <v>46601</v>
      </c>
      <c r="BB24" s="144"/>
      <c r="BN24" s="171" t="s">
        <v>726</v>
      </c>
      <c r="BO24" s="248" t="s">
        <v>726</v>
      </c>
      <c r="BP24" s="181" t="s">
        <v>696</v>
      </c>
      <c r="BQ24" s="172" t="s">
        <v>708</v>
      </c>
      <c r="BR24" s="172" t="s">
        <v>63</v>
      </c>
      <c r="BS24" s="173">
        <v>45141</v>
      </c>
      <c r="BT24" s="216">
        <v>46601</v>
      </c>
      <c r="BU24" s="173">
        <f t="shared" si="3"/>
        <v>45139</v>
      </c>
      <c r="BV24" s="173">
        <f t="shared" si="4"/>
        <v>46600</v>
      </c>
      <c r="BW24" s="174" t="s">
        <v>697</v>
      </c>
      <c r="BX24" s="259" t="s">
        <v>729</v>
      </c>
      <c r="BY24" s="170"/>
      <c r="BZ24" s="379" t="s">
        <v>10</v>
      </c>
      <c r="CA24" s="379" t="s">
        <v>11</v>
      </c>
      <c r="CB24" s="170"/>
      <c r="CC24" s="175">
        <f>CE24-90</f>
        <v>44841</v>
      </c>
      <c r="CD24" s="175">
        <f t="shared" si="6"/>
        <v>44835</v>
      </c>
      <c r="CE24" s="175">
        <f t="shared" si="7"/>
        <v>44931</v>
      </c>
      <c r="CF24" s="175">
        <f t="shared" si="8"/>
        <v>44927</v>
      </c>
      <c r="CG24" s="175">
        <f t="shared" si="36"/>
        <v>44931</v>
      </c>
      <c r="CH24" s="175">
        <f t="shared" si="10"/>
        <v>44927</v>
      </c>
      <c r="CI24" s="175">
        <f t="shared" si="11"/>
        <v>45141</v>
      </c>
      <c r="CJ24" s="175">
        <f t="shared" si="12"/>
        <v>45139</v>
      </c>
    </row>
    <row r="25" spans="1:88" s="149" customFormat="1" ht="36.75" customHeight="1">
      <c r="A25" s="131" t="s">
        <v>65</v>
      </c>
      <c r="B25" s="131" t="s">
        <v>727</v>
      </c>
      <c r="C25" s="131" t="s">
        <v>728</v>
      </c>
      <c r="D25" s="133" t="str">
        <f t="shared" ca="1" si="1"/>
        <v>À venir</v>
      </c>
      <c r="E25" s="245"/>
      <c r="F25" s="246"/>
      <c r="G25" s="246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303">
        <f t="shared" si="2"/>
        <v>47880</v>
      </c>
      <c r="BB25" s="144"/>
      <c r="BN25" s="171"/>
      <c r="BO25" s="248"/>
      <c r="BP25" s="181"/>
      <c r="BQ25" s="172"/>
      <c r="BR25" s="172"/>
      <c r="BS25" s="173">
        <v>46602</v>
      </c>
      <c r="BT25" s="216">
        <v>47880</v>
      </c>
      <c r="BU25" s="173">
        <f t="shared" si="3"/>
        <v>46600</v>
      </c>
      <c r="BV25" s="173">
        <f t="shared" si="4"/>
        <v>47880</v>
      </c>
      <c r="BW25" s="174"/>
      <c r="BX25" s="259"/>
      <c r="BY25" s="170"/>
      <c r="BZ25" s="379"/>
      <c r="CA25" s="379"/>
      <c r="CB25" s="170"/>
      <c r="CC25" s="175">
        <f>CE25-90</f>
        <v>46302</v>
      </c>
      <c r="CD25" s="175">
        <f t="shared" ref="CD25" si="41">IF(DAY(CC25)&lt;=15,DATE(YEAR(CC25),MONTH(CC25),1),EOMONTH(CC25,0))</f>
        <v>46296</v>
      </c>
      <c r="CE25" s="175">
        <f t="shared" ref="CE25" si="42">CG25</f>
        <v>46392</v>
      </c>
      <c r="CF25" s="175">
        <f t="shared" ref="CF25" si="43">IF(DAY(CE25)&lt;=15,DATE(YEAR(CE25),MONTH(CE25),1),EOMONTH(CE25,0))</f>
        <v>46388</v>
      </c>
      <c r="CG25" s="175">
        <f t="shared" si="36"/>
        <v>46392</v>
      </c>
      <c r="CH25" s="175">
        <f t="shared" ref="CH25" si="44">IF(DAY(CG25)&lt;=15,DATE(YEAR(CG25),MONTH(CG25),1),EOMONTH(CG25,0))</f>
        <v>46388</v>
      </c>
      <c r="CI25" s="175">
        <f t="shared" si="11"/>
        <v>46602</v>
      </c>
      <c r="CJ25" s="175">
        <f t="shared" si="12"/>
        <v>46600</v>
      </c>
    </row>
    <row r="26" spans="1:88" s="149" customFormat="1" ht="36.75" customHeight="1">
      <c r="A26" s="308" t="s">
        <v>730</v>
      </c>
      <c r="B26" s="131" t="s">
        <v>727</v>
      </c>
      <c r="C26" s="131" t="s">
        <v>731</v>
      </c>
      <c r="D26" s="133" t="str">
        <f ca="1">IF(BT26&lt;TODAY(),"Terminé",(IF(BS26&gt;=TODAY(),"À venir","En cours")))</f>
        <v>En cours</v>
      </c>
      <c r="E26" s="245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303">
        <f>BT26</f>
        <v>47361</v>
      </c>
      <c r="BB26" s="144"/>
      <c r="BN26" s="171" t="s">
        <v>726</v>
      </c>
      <c r="BO26" s="248" t="s">
        <v>730</v>
      </c>
      <c r="BP26" s="181" t="s">
        <v>696</v>
      </c>
      <c r="BQ26" s="172" t="s">
        <v>708</v>
      </c>
      <c r="BR26" s="172" t="s">
        <v>63</v>
      </c>
      <c r="BS26" s="173">
        <v>45901</v>
      </c>
      <c r="BT26" s="216">
        <v>47361</v>
      </c>
      <c r="BU26" s="173">
        <f>IF(DAY(BS26)&lt;=15,DATE(YEAR(BS26),MONTH(BS26),1),EOMONTH(BS26,0))</f>
        <v>45901</v>
      </c>
      <c r="BV26" s="173">
        <f>IF(DAY(BT26)&lt;=15,DATE(YEAR(BT26),MONTH(BT26),1),EOMONTH(BT26,0))</f>
        <v>47361</v>
      </c>
      <c r="BW26" s="174" t="s">
        <v>697</v>
      </c>
      <c r="BX26" s="259" t="s">
        <v>731</v>
      </c>
      <c r="BY26" s="170"/>
      <c r="BZ26" s="379"/>
      <c r="CA26" s="379"/>
      <c r="CB26" s="170"/>
      <c r="CC26" s="175">
        <f>CE26-90</f>
        <v>45601</v>
      </c>
      <c r="CD26" s="175">
        <f t="shared" ref="CD26" si="45">IF(DAY(CC26)&lt;=15,DATE(YEAR(CC26),MONTH(CC26),1),EOMONTH(CC26,0))</f>
        <v>45597</v>
      </c>
      <c r="CE26" s="175">
        <f t="shared" ref="CE26" si="46">CG26</f>
        <v>45691</v>
      </c>
      <c r="CF26" s="175">
        <f t="shared" ref="CF26" si="47">IF(DAY(CE26)&lt;=15,DATE(YEAR(CE26),MONTH(CE26),1),EOMONTH(CE26,0))</f>
        <v>45689</v>
      </c>
      <c r="CG26" s="175">
        <f t="shared" si="36"/>
        <v>45691</v>
      </c>
      <c r="CH26" s="175">
        <f t="shared" ref="CH26" si="48">IF(DAY(CG26)&lt;=15,DATE(YEAR(CG26),MONTH(CG26),1),EOMONTH(CG26,0))</f>
        <v>45689</v>
      </c>
      <c r="CI26" s="175">
        <f>BS26</f>
        <v>45901</v>
      </c>
      <c r="CJ26" s="175">
        <f>IF(DAY(CI26)&lt;=15,DATE(YEAR(CI26),MONTH(CI26),1),EOMONTH(CI26,0))</f>
        <v>45901</v>
      </c>
    </row>
    <row r="27" spans="1:88" ht="34.5" customHeight="1">
      <c r="A27" s="131" t="s">
        <v>732</v>
      </c>
      <c r="B27" s="131" t="s">
        <v>727</v>
      </c>
      <c r="C27" s="131" t="s">
        <v>733</v>
      </c>
      <c r="D27" s="133" t="str">
        <f ca="1">IF(BT27&lt;TODAY(),"Terminé",(IF(BS27&gt;=TODAY(),"A venir","En cours")))</f>
        <v>En cours</v>
      </c>
      <c r="E27" s="245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303">
        <f>BT27</f>
        <v>46895</v>
      </c>
      <c r="BI27" s="147"/>
      <c r="BJ27" s="141"/>
      <c r="BK27" s="142"/>
      <c r="BL27" s="142"/>
      <c r="BM27" s="144"/>
      <c r="BN27" s="168" t="s">
        <v>732</v>
      </c>
      <c r="BO27" s="168" t="s">
        <v>732</v>
      </c>
      <c r="BP27" s="172" t="s">
        <v>80</v>
      </c>
      <c r="BQ27" s="172" t="s">
        <v>80</v>
      </c>
      <c r="BR27" s="172" t="s">
        <v>63</v>
      </c>
      <c r="BS27" s="173">
        <v>45435</v>
      </c>
      <c r="BT27" s="173">
        <v>46895</v>
      </c>
      <c r="BU27" s="173">
        <f>IF(DAY(BS27)&lt;=15,DATE(YEAR(BS27),MONTH(BS27),1),EOMONTH(BS27,0))</f>
        <v>45443</v>
      </c>
      <c r="BV27" s="173">
        <f>IF(DAY(BT27)&lt;=15,DATE(YEAR(BT27),MONTH(BT27),1),EOMONTH(BT27,0))</f>
        <v>46904</v>
      </c>
      <c r="BW27" s="169"/>
      <c r="BX27" s="169" t="s">
        <v>733</v>
      </c>
      <c r="BY27" s="170"/>
      <c r="BZ27" s="379"/>
      <c r="CA27" s="374"/>
      <c r="CB27" s="174"/>
      <c r="CC27" s="175">
        <f>CE27-60</f>
        <v>45165</v>
      </c>
      <c r="CD27" s="175">
        <f>IF(DAY(CC27)&lt;=15,DATE(YEAR(CC27),MONTH(CC27),1),EOMONTH(CC27,0))</f>
        <v>45169</v>
      </c>
      <c r="CE27" s="175">
        <f>CG27</f>
        <v>45225</v>
      </c>
      <c r="CF27" s="175">
        <f>IF(DAY(CE27)&lt;=15,DATE(YEAR(CE27),MONTH(CE27),1),EOMONTH(CE27,0))</f>
        <v>45230</v>
      </c>
      <c r="CG27" s="175">
        <f t="shared" si="36"/>
        <v>45225</v>
      </c>
      <c r="CH27" s="175">
        <f>IF(DAY(CG27)&lt;=15,DATE(YEAR(CG27),MONTH(CG27),1),EOMONTH(CG27,0))</f>
        <v>45230</v>
      </c>
      <c r="CI27" s="175">
        <f>BS27</f>
        <v>45435</v>
      </c>
      <c r="CJ27" s="175">
        <f>IF(DAY(CI27)&lt;=15,DATE(YEAR(CI27),MONTH(CI27),1),EOMONTH(CI27,0))</f>
        <v>45443</v>
      </c>
    </row>
    <row r="28" spans="1:88">
      <c r="C28" s="372" t="s">
        <v>734</v>
      </c>
    </row>
  </sheetData>
  <sheetProtection algorithmName="SHA-512" hashValue="vLlWvfhVRFgPlDjJcLXDrjkJ6XyOMYIQGkNmBAuQ4riwtx5TlUBSEhrFedFzqkRqlnykdOuQc8+zUoLjGVoNlw==" saltValue="fyLPihSLS6pDYprGjmDowA==" spinCount="100000" sheet="1" autoFilter="0"/>
  <autoFilter ref="A6:D6" xr:uid="{8C1C6235-A05B-401F-AB60-18906234EC95}"/>
  <mergeCells count="5">
    <mergeCell ref="E5:P5"/>
    <mergeCell ref="Q5:AB5"/>
    <mergeCell ref="AC5:AN5"/>
    <mergeCell ref="A4:B4"/>
    <mergeCell ref="AO5:AZ5"/>
  </mergeCells>
  <conditionalFormatting sqref="C2">
    <cfRule type="expression" dxfId="126" priority="10">
      <formula>AND(BX$6&gt;=#REF!,BX$6&lt;=#REF!)</formula>
    </cfRule>
    <cfRule type="expression" dxfId="125" priority="11">
      <formula>AND(BX$6&gt;=#REF!,BX$6&lt;=#REF!)</formula>
    </cfRule>
    <cfRule type="expression" dxfId="124" priority="12">
      <formula>AND(BX$6&gt;=#REF!,BX$6&lt;=#REF!)</formula>
    </cfRule>
    <cfRule type="expression" dxfId="123" priority="13">
      <formula>AND(BX$6&gt;=#REF!,BX$6&lt;=#REF!)</formula>
    </cfRule>
  </conditionalFormatting>
  <conditionalFormatting sqref="D1:D5 D28:D1048576">
    <cfRule type="containsText" dxfId="122" priority="36" operator="containsText" text="A venir">
      <formula>NOT(ISERROR(SEARCH("A venir",D1)))</formula>
    </cfRule>
  </conditionalFormatting>
  <conditionalFormatting sqref="D1:D1048576">
    <cfRule type="containsText" dxfId="121" priority="3" operator="containsText" text="Term">
      <formula>NOT(ISERROR(SEARCH("Term",D1)))</formula>
    </cfRule>
  </conditionalFormatting>
  <conditionalFormatting sqref="D6:D26">
    <cfRule type="containsText" dxfId="120" priority="24" operator="containsText" text="À venir">
      <formula>NOT(ISERROR(SEARCH("À venir",D6)))</formula>
    </cfRule>
  </conditionalFormatting>
  <conditionalFormatting sqref="D7:D26">
    <cfRule type="containsText" dxfId="119" priority="629" operator="containsText" text="En cours">
      <formula>NOT(ISERROR(SEARCH("En cours",D7)))</formula>
    </cfRule>
    <cfRule type="expression" dxfId="118" priority="630">
      <formula>AND(D$6&gt;=#REF!,D$6&lt;=#REF!)</formula>
    </cfRule>
    <cfRule type="expression" dxfId="117" priority="631">
      <formula>AND(D$6&gt;=$CB7,D$6&lt;=$CC7)</formula>
    </cfRule>
    <cfRule type="expression" dxfId="116" priority="632">
      <formula>AND(D$6&gt;=#REF!,D$6&lt;=#REF!)</formula>
    </cfRule>
  </conditionalFormatting>
  <conditionalFormatting sqref="D27">
    <cfRule type="containsText" dxfId="115" priority="4" operator="containsText" text="A venir">
      <formula>NOT(ISERROR(SEARCH("A venir",D27)))</formula>
    </cfRule>
    <cfRule type="containsText" dxfId="114" priority="5" operator="containsText" text="En cours">
      <formula>NOT(ISERROR(SEARCH("En cours",D27)))</formula>
    </cfRule>
    <cfRule type="expression" dxfId="113" priority="6">
      <formula>AND(D$6&gt;=$CD27,D$6&lt;=$CF27)</formula>
    </cfRule>
  </conditionalFormatting>
  <conditionalFormatting sqref="D27:AZ27">
    <cfRule type="expression" dxfId="112" priority="7">
      <formula>AND(D$6&gt;=$BU27,D$6&lt;=$BV27)</formula>
    </cfRule>
    <cfRule type="expression" dxfId="111" priority="8">
      <formula>AND(D$6&gt;=$CH27,D$6&lt;=$CJ27)</formula>
    </cfRule>
  </conditionalFormatting>
  <conditionalFormatting sqref="E7:AZ26">
    <cfRule type="expression" dxfId="110" priority="14">
      <formula>AND(E$6&gt;=$BU7,E$6&lt;=$BV7)</formula>
    </cfRule>
    <cfRule type="expression" dxfId="109" priority="15">
      <formula>AND(E$6&gt;=$CH7,E$6&lt;=$CJ7)</formula>
    </cfRule>
    <cfRule type="expression" dxfId="108" priority="16">
      <formula>AND(E$6&gt;=$CD7,E$6&lt;=$CF7)</formula>
    </cfRule>
  </conditionalFormatting>
  <conditionalFormatting sqref="E27:AZ27">
    <cfRule type="expression" dxfId="107" priority="9">
      <formula>AND(E$6&gt;=$CD27,E$6&lt;=$CF27)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8" scale="8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67EB9C6-D563-4FDB-8EDA-2113CA226AF5}">
          <x14:formula1>
            <xm:f>Feuil1!$A$1:$A$3</xm:f>
          </x14:formula1>
          <xm:sqref>BW7:BW26</xm:sqref>
        </x14:dataValidation>
        <x14:dataValidation type="list" allowBlank="1" showInputMessage="1" showErrorMessage="1" xr:uid="{82BA0128-481A-4966-985A-0E50746D9EA6}">
          <x14:formula1>
            <xm:f>Feuil1!$A$7:$A$13</xm:f>
          </x14:formula1>
          <xm:sqref>BY7:BY26</xm:sqref>
        </x14:dataValidation>
        <x14:dataValidation type="list" allowBlank="1" showInputMessage="1" showErrorMessage="1" xr:uid="{5BA9E9F6-711A-4828-926E-3630E381826F}">
          <x14:formula1>
            <xm:f>Feuil1!$B$7:$B$9</xm:f>
          </x14:formula1>
          <xm:sqref>BZ7:BZ26</xm:sqref>
        </x14:dataValidation>
        <x14:dataValidation type="list" allowBlank="1" showInputMessage="1" showErrorMessage="1" xr:uid="{AF410ACB-E375-4CA4-964E-8EFAF60E2B66}">
          <x14:formula1>
            <xm:f>Feuil1!$D$7:$D$8</xm:f>
          </x14:formula1>
          <xm:sqref>CA7:CB26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66423-0589-4B11-9917-96CA4FE04513}">
  <sheetPr codeName="Feuil3">
    <pageSetUpPr fitToPage="1"/>
  </sheetPr>
  <dimension ref="A1:CJ27"/>
  <sheetViews>
    <sheetView showGridLines="0" topLeftCell="A2" zoomScale="60" zoomScaleNormal="60" workbookViewId="0">
      <pane xSplit="4" ySplit="5" topLeftCell="Q7" activePane="bottomRight" state="frozen"/>
      <selection pane="topRight" activeCell="D6" sqref="D6"/>
      <selection pane="bottomLeft" activeCell="D6" sqref="D6"/>
      <selection pane="bottomRight" activeCell="AT16" sqref="AT16"/>
    </sheetView>
  </sheetViews>
  <sheetFormatPr baseColWidth="10" defaultColWidth="15.453125" defaultRowHeight="49" customHeight="1"/>
  <cols>
    <col min="1" max="1" width="16.7265625" style="29" customWidth="1"/>
    <col min="2" max="2" width="28.7265625" style="30" customWidth="1"/>
    <col min="3" max="3" width="64" style="30" customWidth="1"/>
    <col min="4" max="4" width="9.7265625" style="23" customWidth="1"/>
    <col min="5" max="5" width="3.1796875" style="17" hidden="1" customWidth="1"/>
    <col min="6" max="16" width="3.1796875" style="36" hidden="1" customWidth="1"/>
    <col min="17" max="52" width="3.1796875" style="36" customWidth="1"/>
    <col min="53" max="53" width="13.1796875" style="6" customWidth="1"/>
    <col min="54" max="54" width="18.1796875" style="5" customWidth="1"/>
    <col min="55" max="64" width="15.453125" style="5" customWidth="1"/>
    <col min="65" max="65" width="21.1796875" style="5" customWidth="1"/>
    <col min="66" max="75" width="15.453125" style="5" hidden="1" customWidth="1"/>
    <col min="76" max="76" width="57.453125" style="5" hidden="1" customWidth="1"/>
    <col min="77" max="77" width="32.453125" style="5" hidden="1" customWidth="1"/>
    <col min="78" max="78" width="25.81640625" style="5" hidden="1" customWidth="1"/>
    <col min="79" max="79" width="25.453125" style="5" hidden="1" customWidth="1"/>
    <col min="80" max="80" width="19.453125" style="5" hidden="1" customWidth="1"/>
    <col min="81" max="88" width="15.453125" style="5" hidden="1" customWidth="1"/>
    <col min="89" max="89" width="15.453125" style="5" customWidth="1"/>
    <col min="90" max="16384" width="15.453125" style="5"/>
  </cols>
  <sheetData>
    <row r="1" spans="1:88" customFormat="1" ht="49" hidden="1" customHeight="1">
      <c r="A1" s="4"/>
      <c r="C1" s="30"/>
      <c r="D1" s="23"/>
      <c r="E1" s="15">
        <f t="shared" ref="E1:AN1" si="0">VALUE(YEAR(E6)&amp;TEXT(MONTH(E6),"00"))</f>
        <v>202401</v>
      </c>
      <c r="F1" s="15">
        <f t="shared" si="0"/>
        <v>202402</v>
      </c>
      <c r="G1" s="15">
        <f t="shared" si="0"/>
        <v>202403</v>
      </c>
      <c r="H1" s="15">
        <f t="shared" si="0"/>
        <v>202404</v>
      </c>
      <c r="I1" s="15">
        <f t="shared" si="0"/>
        <v>202405</v>
      </c>
      <c r="J1" s="15">
        <f t="shared" si="0"/>
        <v>202406</v>
      </c>
      <c r="K1" s="15">
        <f t="shared" si="0"/>
        <v>202407</v>
      </c>
      <c r="L1" s="15">
        <f t="shared" si="0"/>
        <v>202408</v>
      </c>
      <c r="M1" s="15">
        <f t="shared" si="0"/>
        <v>202409</v>
      </c>
      <c r="N1" s="15">
        <f t="shared" si="0"/>
        <v>202410</v>
      </c>
      <c r="O1" s="15">
        <f t="shared" si="0"/>
        <v>202411</v>
      </c>
      <c r="P1" s="15">
        <f t="shared" si="0"/>
        <v>202412</v>
      </c>
      <c r="Q1" s="15">
        <f t="shared" si="0"/>
        <v>202501</v>
      </c>
      <c r="R1" s="15">
        <f t="shared" si="0"/>
        <v>202502</v>
      </c>
      <c r="S1" s="15">
        <f t="shared" si="0"/>
        <v>202503</v>
      </c>
      <c r="T1" s="15">
        <f t="shared" si="0"/>
        <v>202504</v>
      </c>
      <c r="U1" s="15">
        <f t="shared" si="0"/>
        <v>202505</v>
      </c>
      <c r="V1" s="15">
        <f t="shared" si="0"/>
        <v>202506</v>
      </c>
      <c r="W1" s="15">
        <f t="shared" si="0"/>
        <v>202507</v>
      </c>
      <c r="X1" s="15">
        <f t="shared" si="0"/>
        <v>202508</v>
      </c>
      <c r="Y1" s="15">
        <f t="shared" si="0"/>
        <v>202509</v>
      </c>
      <c r="Z1" s="15">
        <f t="shared" si="0"/>
        <v>202510</v>
      </c>
      <c r="AA1" s="15">
        <f t="shared" si="0"/>
        <v>202511</v>
      </c>
      <c r="AB1" s="15">
        <f t="shared" si="0"/>
        <v>202512</v>
      </c>
      <c r="AC1" s="15">
        <f t="shared" si="0"/>
        <v>202601</v>
      </c>
      <c r="AD1" s="15">
        <f t="shared" si="0"/>
        <v>202602</v>
      </c>
      <c r="AE1" s="15">
        <f t="shared" si="0"/>
        <v>202603</v>
      </c>
      <c r="AF1" s="15">
        <f t="shared" si="0"/>
        <v>202604</v>
      </c>
      <c r="AG1" s="15">
        <f t="shared" si="0"/>
        <v>202605</v>
      </c>
      <c r="AH1" s="15">
        <f t="shared" si="0"/>
        <v>202606</v>
      </c>
      <c r="AI1" s="15">
        <f t="shared" si="0"/>
        <v>202607</v>
      </c>
      <c r="AJ1" s="15">
        <f t="shared" si="0"/>
        <v>202608</v>
      </c>
      <c r="AK1" s="15">
        <f t="shared" si="0"/>
        <v>202609</v>
      </c>
      <c r="AL1" s="15">
        <f t="shared" si="0"/>
        <v>202610</v>
      </c>
      <c r="AM1" s="15">
        <f t="shared" si="0"/>
        <v>202611</v>
      </c>
      <c r="AN1" s="15">
        <f t="shared" si="0"/>
        <v>202612</v>
      </c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6"/>
    </row>
    <row r="2" spans="1:88" ht="22" customHeight="1">
      <c r="A2" s="25"/>
      <c r="B2" s="26"/>
      <c r="C2" s="228" t="s">
        <v>20</v>
      </c>
    </row>
    <row r="3" spans="1:88" ht="22" customHeight="1">
      <c r="A3" s="25"/>
      <c r="B3" s="27"/>
      <c r="C3" s="230" t="s">
        <v>21</v>
      </c>
    </row>
    <row r="4" spans="1:88" ht="22" customHeight="1">
      <c r="A4" s="405" t="s">
        <v>735</v>
      </c>
      <c r="B4" s="405"/>
      <c r="C4" s="231" t="s">
        <v>23</v>
      </c>
    </row>
    <row r="5" spans="1:88" ht="31" thickBot="1">
      <c r="A5" s="197"/>
      <c r="B5" s="302"/>
      <c r="C5" s="198"/>
      <c r="D5" s="144"/>
      <c r="E5" s="400">
        <v>2024</v>
      </c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>
        <v>2025</v>
      </c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>
        <v>2026</v>
      </c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1">
        <v>2027</v>
      </c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A5" s="146"/>
    </row>
    <row r="6" spans="1:88" s="93" customFormat="1" ht="51" customHeight="1" thickBot="1">
      <c r="A6" s="129" t="s">
        <v>24</v>
      </c>
      <c r="B6" s="129" t="s">
        <v>25</v>
      </c>
      <c r="C6" s="129" t="s">
        <v>26</v>
      </c>
      <c r="D6" s="130" t="s">
        <v>27</v>
      </c>
      <c r="E6" s="134">
        <v>45292</v>
      </c>
      <c r="F6" s="135">
        <v>45323</v>
      </c>
      <c r="G6" s="135">
        <v>45352</v>
      </c>
      <c r="H6" s="135">
        <v>45383</v>
      </c>
      <c r="I6" s="135">
        <v>45413</v>
      </c>
      <c r="J6" s="135">
        <v>45444</v>
      </c>
      <c r="K6" s="135">
        <v>45474</v>
      </c>
      <c r="L6" s="135">
        <v>45505</v>
      </c>
      <c r="M6" s="135">
        <v>45536</v>
      </c>
      <c r="N6" s="135">
        <v>45566</v>
      </c>
      <c r="O6" s="135">
        <v>45597</v>
      </c>
      <c r="P6" s="135">
        <v>45627</v>
      </c>
      <c r="Q6" s="136">
        <v>45658</v>
      </c>
      <c r="R6" s="135">
        <v>45689</v>
      </c>
      <c r="S6" s="135">
        <v>45717</v>
      </c>
      <c r="T6" s="135">
        <v>45748</v>
      </c>
      <c r="U6" s="135">
        <v>45778</v>
      </c>
      <c r="V6" s="135">
        <v>45809</v>
      </c>
      <c r="W6" s="135">
        <v>45839</v>
      </c>
      <c r="X6" s="135">
        <v>45870</v>
      </c>
      <c r="Y6" s="135">
        <v>45901</v>
      </c>
      <c r="Z6" s="135">
        <v>45931</v>
      </c>
      <c r="AA6" s="135">
        <v>45962</v>
      </c>
      <c r="AB6" s="135">
        <v>45992</v>
      </c>
      <c r="AC6" s="136">
        <v>46023</v>
      </c>
      <c r="AD6" s="135">
        <v>46054</v>
      </c>
      <c r="AE6" s="135">
        <v>46082</v>
      </c>
      <c r="AF6" s="135">
        <v>46113</v>
      </c>
      <c r="AG6" s="135">
        <v>46143</v>
      </c>
      <c r="AH6" s="135">
        <v>46174</v>
      </c>
      <c r="AI6" s="135">
        <v>46204</v>
      </c>
      <c r="AJ6" s="135">
        <v>46235</v>
      </c>
      <c r="AK6" s="135">
        <v>46266</v>
      </c>
      <c r="AL6" s="135">
        <v>46296</v>
      </c>
      <c r="AM6" s="135">
        <v>46327</v>
      </c>
      <c r="AN6" s="135">
        <v>46357</v>
      </c>
      <c r="AO6" s="136">
        <v>46388</v>
      </c>
      <c r="AP6" s="135">
        <v>46419</v>
      </c>
      <c r="AQ6" s="135">
        <v>46447</v>
      </c>
      <c r="AR6" s="135">
        <v>46478</v>
      </c>
      <c r="AS6" s="135">
        <v>46508</v>
      </c>
      <c r="AT6" s="135">
        <v>46539</v>
      </c>
      <c r="AU6" s="135">
        <v>46569</v>
      </c>
      <c r="AV6" s="135">
        <v>46600</v>
      </c>
      <c r="AW6" s="135">
        <v>46631</v>
      </c>
      <c r="AX6" s="135">
        <v>46661</v>
      </c>
      <c r="AY6" s="135">
        <v>46692</v>
      </c>
      <c r="AZ6" s="135">
        <v>46722</v>
      </c>
      <c r="BA6" s="137" t="s">
        <v>28</v>
      </c>
      <c r="BN6" s="78" t="s">
        <v>29</v>
      </c>
      <c r="BO6" s="94" t="s">
        <v>30</v>
      </c>
      <c r="BP6" s="88" t="s">
        <v>520</v>
      </c>
      <c r="BQ6" s="95" t="s">
        <v>32</v>
      </c>
      <c r="BR6" s="96" t="s">
        <v>33</v>
      </c>
      <c r="BS6" s="126" t="s">
        <v>34</v>
      </c>
      <c r="BT6" s="126" t="s">
        <v>28</v>
      </c>
      <c r="BU6" s="97" t="s">
        <v>35</v>
      </c>
      <c r="BV6" s="86" t="s">
        <v>36</v>
      </c>
      <c r="BW6" s="88" t="s">
        <v>37</v>
      </c>
      <c r="BX6" s="88" t="s">
        <v>38</v>
      </c>
      <c r="BY6" s="316" t="s">
        <v>6</v>
      </c>
      <c r="BZ6" s="377" t="s">
        <v>7</v>
      </c>
      <c r="CA6" s="377" t="s">
        <v>8</v>
      </c>
      <c r="CB6" s="99" t="s">
        <v>39</v>
      </c>
      <c r="CC6" s="100" t="s">
        <v>40</v>
      </c>
      <c r="CD6" s="101" t="s">
        <v>41</v>
      </c>
      <c r="CE6" s="102" t="s">
        <v>42</v>
      </c>
      <c r="CF6" s="101" t="s">
        <v>41</v>
      </c>
      <c r="CG6" s="103" t="s">
        <v>43</v>
      </c>
      <c r="CH6" s="101" t="s">
        <v>41</v>
      </c>
      <c r="CI6" s="103" t="s">
        <v>44</v>
      </c>
      <c r="CJ6" s="101" t="s">
        <v>41</v>
      </c>
    </row>
    <row r="7" spans="1:88" s="28" customFormat="1" ht="33" customHeight="1">
      <c r="A7" s="131" t="s">
        <v>736</v>
      </c>
      <c r="B7" s="131" t="s">
        <v>737</v>
      </c>
      <c r="C7" s="132" t="s">
        <v>738</v>
      </c>
      <c r="D7" s="133" t="str">
        <f t="shared" ref="D7:D23" ca="1" si="1">IF(BT7&lt;TODAY(),"Terminé",(IF(BS7&gt;=TODAY(),"À venir","En cours")))</f>
        <v>En cours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303">
        <f t="shared" ref="BA7:BA27" si="2">BT7</f>
        <v>46526</v>
      </c>
      <c r="BC7" s="393"/>
      <c r="BN7" s="8" t="s">
        <v>739</v>
      </c>
      <c r="BO7" s="58" t="s">
        <v>736</v>
      </c>
      <c r="BP7" s="14" t="s">
        <v>740</v>
      </c>
      <c r="BQ7" s="1" t="s">
        <v>740</v>
      </c>
      <c r="BR7" s="14" t="s">
        <v>63</v>
      </c>
      <c r="BS7" s="39">
        <v>45066</v>
      </c>
      <c r="BT7" s="11">
        <v>46526</v>
      </c>
      <c r="BU7" s="2">
        <f t="shared" ref="BU7:BU26" si="3">IF(DAY(BS7)&lt;=15,DATE(YEAR(BS7),MONTH(BS7),1),EOMONTH(BS7,0))</f>
        <v>45077</v>
      </c>
      <c r="BV7" s="11">
        <f t="shared" ref="BV7:BV26" si="4">IF(DAY(BT7)&lt;=15,DATE(YEAR(BT7),MONTH(BT7),1),EOMONTH(BT7,0))</f>
        <v>46538</v>
      </c>
      <c r="BW7" s="45" t="s">
        <v>0</v>
      </c>
      <c r="BX7" s="52" t="s">
        <v>741</v>
      </c>
      <c r="BY7" s="45" t="s">
        <v>19</v>
      </c>
      <c r="BZ7" s="375" t="s">
        <v>10</v>
      </c>
      <c r="CA7" s="380"/>
      <c r="CB7" s="52"/>
      <c r="CC7" s="41">
        <f>CE7-60</f>
        <v>44796</v>
      </c>
      <c r="CD7" s="41">
        <f t="shared" ref="CD7:CD26" si="5">IF(DAY(CC7)&lt;=15,DATE(YEAR(CC7),MONTH(CC7),1),EOMONTH(CC7,0))</f>
        <v>44804</v>
      </c>
      <c r="CE7" s="41">
        <f t="shared" ref="CE7:CE26" si="6">CG7</f>
        <v>44856</v>
      </c>
      <c r="CF7" s="41">
        <f t="shared" ref="CF7:CF26" si="7">IF(DAY(CE7)&lt;=15,DATE(YEAR(CE7),MONTH(CE7),1),EOMONTH(CE7,0))</f>
        <v>44865</v>
      </c>
      <c r="CG7" s="41">
        <f>CI7-210</f>
        <v>44856</v>
      </c>
      <c r="CH7" s="41">
        <f t="shared" ref="CH7:CH26" si="8">IF(DAY(CG7)&lt;=15,DATE(YEAR(CG7),MONTH(CG7),1),EOMONTH(CG7,0))</f>
        <v>44865</v>
      </c>
      <c r="CI7" s="41">
        <f t="shared" ref="CI7:CI26" si="9">BS7</f>
        <v>45066</v>
      </c>
      <c r="CJ7" s="41">
        <f t="shared" ref="CJ7:CJ26" si="10">IF(DAY(CI7)&lt;=15,DATE(YEAR(CI7),MONTH(CI7),1),EOMONTH(CI7,0))</f>
        <v>45077</v>
      </c>
    </row>
    <row r="8" spans="1:88" s="28" customFormat="1" ht="33" customHeight="1">
      <c r="A8" s="131" t="s">
        <v>285</v>
      </c>
      <c r="B8" s="131" t="s">
        <v>737</v>
      </c>
      <c r="C8" s="132" t="s">
        <v>738</v>
      </c>
      <c r="D8" s="133" t="str">
        <f t="shared" ca="1" si="1"/>
        <v>À venir</v>
      </c>
      <c r="E8" s="245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303">
        <f t="shared" si="2"/>
        <v>47986</v>
      </c>
      <c r="BC8" s="393"/>
      <c r="BN8" s="58" t="s">
        <v>736</v>
      </c>
      <c r="BO8" s="58" t="s">
        <v>66</v>
      </c>
      <c r="BP8" s="14" t="s">
        <v>740</v>
      </c>
      <c r="BQ8" s="1"/>
      <c r="BR8" s="14"/>
      <c r="BS8" s="39">
        <f>BT7</f>
        <v>46526</v>
      </c>
      <c r="BT8" s="11">
        <f>BS8+1460</f>
        <v>47986</v>
      </c>
      <c r="BU8" s="2">
        <f t="shared" ref="BU8" si="11">IF(DAY(BS8)&lt;=15,DATE(YEAR(BS8),MONTH(BS8),1),EOMONTH(BS8,0))</f>
        <v>46538</v>
      </c>
      <c r="BV8" s="11">
        <f t="shared" ref="BV8" si="12">IF(DAY(BT8)&lt;=15,DATE(YEAR(BT8),MONTH(BT8),1),EOMONTH(BT8,0))</f>
        <v>47999</v>
      </c>
      <c r="BW8" s="45"/>
      <c r="BX8" s="52"/>
      <c r="BY8" s="45"/>
      <c r="BZ8" s="375"/>
      <c r="CA8" s="380"/>
      <c r="CB8" s="52"/>
      <c r="CC8" s="41">
        <v>46164</v>
      </c>
      <c r="CD8" s="41">
        <f t="shared" ref="CD8" si="13">IF(DAY(CC8)&lt;=15,DATE(YEAR(CC8),MONTH(CC8),1),EOMONTH(CC8,0))</f>
        <v>46173</v>
      </c>
      <c r="CE8" s="41">
        <f t="shared" ref="CE8" si="14">CG8</f>
        <v>46316</v>
      </c>
      <c r="CF8" s="41">
        <f t="shared" ref="CF8" si="15">IF(DAY(CE8)&lt;=15,DATE(YEAR(CE8),MONTH(CE8),1),EOMONTH(CE8,0))</f>
        <v>46326</v>
      </c>
      <c r="CG8" s="41">
        <f>CI8-210</f>
        <v>46316</v>
      </c>
      <c r="CH8" s="41">
        <f t="shared" ref="CH8" si="16">IF(DAY(CG8)&lt;=15,DATE(YEAR(CG8),MONTH(CG8),1),EOMONTH(CG8,0))</f>
        <v>46326</v>
      </c>
      <c r="CI8" s="41">
        <f t="shared" ref="CI8" si="17">BS8</f>
        <v>46526</v>
      </c>
      <c r="CJ8" s="41">
        <f t="shared" ref="CJ8" si="18">IF(DAY(CI8)&lt;=15,DATE(YEAR(CI8),MONTH(CI8),1),EOMONTH(CI8,0))</f>
        <v>46538</v>
      </c>
    </row>
    <row r="9" spans="1:88" s="28" customFormat="1" ht="33" customHeight="1">
      <c r="A9" s="131" t="s">
        <v>742</v>
      </c>
      <c r="B9" s="131" t="s">
        <v>743</v>
      </c>
      <c r="C9" s="132" t="s">
        <v>744</v>
      </c>
      <c r="D9" s="133" t="str">
        <f t="shared" ca="1" si="1"/>
        <v>En cours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303">
        <f t="shared" si="2"/>
        <v>46022</v>
      </c>
      <c r="BC9" s="393"/>
      <c r="BN9" s="8" t="s">
        <v>745</v>
      </c>
      <c r="BO9" s="58" t="s">
        <v>742</v>
      </c>
      <c r="BP9" s="14" t="s">
        <v>740</v>
      </c>
      <c r="BQ9" s="1" t="s">
        <v>740</v>
      </c>
      <c r="BR9" s="14" t="s">
        <v>63</v>
      </c>
      <c r="BS9" s="39">
        <v>44562</v>
      </c>
      <c r="BT9" s="2">
        <v>46022</v>
      </c>
      <c r="BU9" s="2">
        <f t="shared" si="3"/>
        <v>44562</v>
      </c>
      <c r="BV9" s="11">
        <f t="shared" si="4"/>
        <v>46022</v>
      </c>
      <c r="BW9" s="45" t="s">
        <v>2</v>
      </c>
      <c r="BX9" s="45" t="s">
        <v>746</v>
      </c>
      <c r="BY9" s="45" t="s">
        <v>19</v>
      </c>
      <c r="BZ9" s="375" t="s">
        <v>13</v>
      </c>
      <c r="CA9" s="381"/>
      <c r="CB9" s="45"/>
      <c r="CC9" s="38">
        <f>CE9-60</f>
        <v>44292</v>
      </c>
      <c r="CD9" s="38">
        <f t="shared" si="5"/>
        <v>44287</v>
      </c>
      <c r="CE9" s="38">
        <f t="shared" si="6"/>
        <v>44352</v>
      </c>
      <c r="CF9" s="38">
        <f t="shared" si="7"/>
        <v>44348</v>
      </c>
      <c r="CG9" s="38">
        <f>CI9-210</f>
        <v>44352</v>
      </c>
      <c r="CH9" s="38">
        <f t="shared" si="8"/>
        <v>44348</v>
      </c>
      <c r="CI9" s="38">
        <f t="shared" si="9"/>
        <v>44562</v>
      </c>
      <c r="CJ9" s="38">
        <f t="shared" si="10"/>
        <v>44562</v>
      </c>
    </row>
    <row r="10" spans="1:88" s="28" customFormat="1" ht="33" customHeight="1">
      <c r="A10" s="131" t="s">
        <v>747</v>
      </c>
      <c r="B10" s="131" t="s">
        <v>743</v>
      </c>
      <c r="C10" s="132" t="s">
        <v>744</v>
      </c>
      <c r="D10" s="133" t="str">
        <f t="shared" ca="1" si="1"/>
        <v>À venir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303">
        <f t="shared" si="2"/>
        <v>47483</v>
      </c>
      <c r="BC10" s="393"/>
      <c r="BN10" s="8" t="s">
        <v>745</v>
      </c>
      <c r="BO10" s="58" t="s">
        <v>747</v>
      </c>
      <c r="BP10" s="14" t="s">
        <v>740</v>
      </c>
      <c r="BQ10" s="1"/>
      <c r="BR10" s="14" t="s">
        <v>63</v>
      </c>
      <c r="BS10" s="39">
        <v>46023</v>
      </c>
      <c r="BT10" s="2">
        <v>47483</v>
      </c>
      <c r="BU10" s="2">
        <f t="shared" si="3"/>
        <v>46023</v>
      </c>
      <c r="BV10" s="11">
        <f t="shared" si="4"/>
        <v>47483</v>
      </c>
      <c r="BW10" s="45" t="s">
        <v>2</v>
      </c>
      <c r="BX10" s="52" t="s">
        <v>746</v>
      </c>
      <c r="BY10" s="52" t="s">
        <v>19</v>
      </c>
      <c r="BZ10" s="375" t="s">
        <v>13</v>
      </c>
      <c r="CA10" s="380"/>
      <c r="CB10" s="52"/>
      <c r="CC10" s="38">
        <f>CE10-152</f>
        <v>45631</v>
      </c>
      <c r="CD10" s="38">
        <f t="shared" si="5"/>
        <v>45627</v>
      </c>
      <c r="CE10" s="38">
        <f t="shared" si="6"/>
        <v>45783</v>
      </c>
      <c r="CF10" s="38">
        <f t="shared" si="7"/>
        <v>45778</v>
      </c>
      <c r="CG10" s="38">
        <f>CI10-240</f>
        <v>45783</v>
      </c>
      <c r="CH10" s="38">
        <f t="shared" si="8"/>
        <v>45778</v>
      </c>
      <c r="CI10" s="38">
        <f t="shared" si="9"/>
        <v>46023</v>
      </c>
      <c r="CJ10" s="38">
        <f t="shared" si="10"/>
        <v>46023</v>
      </c>
    </row>
    <row r="11" spans="1:88" s="28" customFormat="1" ht="33" customHeight="1">
      <c r="A11" s="308" t="s">
        <v>748</v>
      </c>
      <c r="B11" s="131" t="s">
        <v>743</v>
      </c>
      <c r="C11" s="132" t="s">
        <v>749</v>
      </c>
      <c r="D11" s="133" t="str">
        <f t="shared" ca="1" si="1"/>
        <v>En cours</v>
      </c>
      <c r="E11" s="245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303">
        <f t="shared" si="2"/>
        <v>47483</v>
      </c>
      <c r="BC11" s="393"/>
      <c r="BN11" s="8" t="s">
        <v>750</v>
      </c>
      <c r="BO11" s="58" t="s">
        <v>748</v>
      </c>
      <c r="BP11" s="14" t="s">
        <v>740</v>
      </c>
      <c r="BQ11" s="1" t="s">
        <v>740</v>
      </c>
      <c r="BR11" s="56" t="s">
        <v>63</v>
      </c>
      <c r="BS11" s="39">
        <v>45658.000243055554</v>
      </c>
      <c r="BT11" s="11">
        <v>47483</v>
      </c>
      <c r="BU11" s="2">
        <f t="shared" si="3"/>
        <v>45658</v>
      </c>
      <c r="BV11" s="11">
        <f t="shared" si="4"/>
        <v>47483</v>
      </c>
      <c r="BW11" s="45" t="s">
        <v>2</v>
      </c>
      <c r="BX11" s="52" t="s">
        <v>751</v>
      </c>
      <c r="BY11" s="52" t="s">
        <v>19</v>
      </c>
      <c r="BZ11" s="375" t="s">
        <v>13</v>
      </c>
      <c r="CA11" s="380"/>
      <c r="CB11" s="52" t="s">
        <v>10</v>
      </c>
      <c r="CC11" s="38">
        <f>CE11-90</f>
        <v>45448.000243055554</v>
      </c>
      <c r="CD11" s="38">
        <f t="shared" si="5"/>
        <v>45444</v>
      </c>
      <c r="CE11" s="38">
        <f t="shared" si="6"/>
        <v>45538.000243055554</v>
      </c>
      <c r="CF11" s="38">
        <f t="shared" si="7"/>
        <v>45536</v>
      </c>
      <c r="CG11" s="38">
        <f>CI11-120</f>
        <v>45538.000243055554</v>
      </c>
      <c r="CH11" s="38">
        <f t="shared" si="8"/>
        <v>45536</v>
      </c>
      <c r="CI11" s="38">
        <f t="shared" si="9"/>
        <v>45658.000243055554</v>
      </c>
      <c r="CJ11" s="38">
        <f t="shared" si="10"/>
        <v>45658</v>
      </c>
    </row>
    <row r="12" spans="1:88" s="28" customFormat="1" ht="33" customHeight="1">
      <c r="A12" s="308" t="s">
        <v>752</v>
      </c>
      <c r="B12" s="131" t="s">
        <v>743</v>
      </c>
      <c r="C12" s="132" t="s">
        <v>753</v>
      </c>
      <c r="D12" s="133" t="str">
        <f t="shared" ca="1" si="1"/>
        <v>En cours</v>
      </c>
      <c r="E12" s="245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303">
        <f t="shared" si="2"/>
        <v>45961</v>
      </c>
      <c r="BC12" s="393"/>
      <c r="BN12" s="8" t="s">
        <v>752</v>
      </c>
      <c r="BO12" s="58" t="s">
        <v>752</v>
      </c>
      <c r="BP12" s="14" t="s">
        <v>740</v>
      </c>
      <c r="BQ12" s="1" t="s">
        <v>740</v>
      </c>
      <c r="BR12" s="14" t="s">
        <v>63</v>
      </c>
      <c r="BS12" s="39">
        <v>44317</v>
      </c>
      <c r="BT12" s="11">
        <v>45961</v>
      </c>
      <c r="BU12" s="2">
        <f t="shared" si="3"/>
        <v>44317</v>
      </c>
      <c r="BV12" s="11">
        <f t="shared" si="4"/>
        <v>45961</v>
      </c>
      <c r="BW12" s="45" t="s">
        <v>2</v>
      </c>
      <c r="BX12" s="52" t="s">
        <v>754</v>
      </c>
      <c r="BY12" s="52" t="s">
        <v>17</v>
      </c>
      <c r="BZ12" s="375" t="s">
        <v>13</v>
      </c>
      <c r="CA12" s="380"/>
      <c r="CB12" s="52"/>
      <c r="CC12" s="38">
        <f>CE12-90</f>
        <v>44017</v>
      </c>
      <c r="CD12" s="38">
        <f t="shared" si="5"/>
        <v>44013</v>
      </c>
      <c r="CE12" s="38">
        <f t="shared" si="6"/>
        <v>44107</v>
      </c>
      <c r="CF12" s="38">
        <f t="shared" si="7"/>
        <v>44105</v>
      </c>
      <c r="CG12" s="38">
        <f>CI12-210</f>
        <v>44107</v>
      </c>
      <c r="CH12" s="38">
        <f t="shared" si="8"/>
        <v>44105</v>
      </c>
      <c r="CI12" s="38">
        <f t="shared" si="9"/>
        <v>44317</v>
      </c>
      <c r="CJ12" s="38">
        <f t="shared" si="10"/>
        <v>44317</v>
      </c>
    </row>
    <row r="13" spans="1:88" s="28" customFormat="1" ht="33" customHeight="1">
      <c r="A13" s="308" t="s">
        <v>755</v>
      </c>
      <c r="B13" s="131" t="s">
        <v>743</v>
      </c>
      <c r="C13" s="132" t="s">
        <v>756</v>
      </c>
      <c r="D13" s="133" t="str">
        <f t="shared" ca="1" si="1"/>
        <v>À venir</v>
      </c>
      <c r="E13" s="245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303">
        <f t="shared" si="2"/>
        <v>47483</v>
      </c>
      <c r="BC13" s="393"/>
      <c r="BN13" s="8" t="s">
        <v>752</v>
      </c>
      <c r="BO13" s="58" t="s">
        <v>755</v>
      </c>
      <c r="BP13" s="14" t="s">
        <v>740</v>
      </c>
      <c r="BQ13" s="1"/>
      <c r="BR13" s="14" t="s">
        <v>63</v>
      </c>
      <c r="BS13" s="39">
        <v>46023</v>
      </c>
      <c r="BT13" s="2">
        <v>47483</v>
      </c>
      <c r="BU13" s="2">
        <f t="shared" si="3"/>
        <v>46023</v>
      </c>
      <c r="BV13" s="11">
        <f t="shared" si="4"/>
        <v>47483</v>
      </c>
      <c r="BW13" s="45" t="s">
        <v>2</v>
      </c>
      <c r="BX13" s="52" t="s">
        <v>754</v>
      </c>
      <c r="BY13" s="52" t="s">
        <v>17</v>
      </c>
      <c r="BZ13" s="375" t="s">
        <v>13</v>
      </c>
      <c r="CA13" s="380"/>
      <c r="CB13" s="52"/>
      <c r="CC13" s="40">
        <f>CE13-120</f>
        <v>45693</v>
      </c>
      <c r="CD13" s="40">
        <f t="shared" si="5"/>
        <v>45689</v>
      </c>
      <c r="CE13" s="40">
        <f t="shared" si="6"/>
        <v>45813</v>
      </c>
      <c r="CF13" s="40">
        <f t="shared" si="7"/>
        <v>45809</v>
      </c>
      <c r="CG13" s="40">
        <f>CI13-210</f>
        <v>45813</v>
      </c>
      <c r="CH13" s="40">
        <f t="shared" si="8"/>
        <v>45809</v>
      </c>
      <c r="CI13" s="40">
        <f t="shared" si="9"/>
        <v>46023</v>
      </c>
      <c r="CJ13" s="40">
        <f t="shared" si="10"/>
        <v>46023</v>
      </c>
    </row>
    <row r="14" spans="1:88" s="28" customFormat="1" ht="33" customHeight="1">
      <c r="A14" s="308" t="s">
        <v>757</v>
      </c>
      <c r="B14" s="131" t="s">
        <v>743</v>
      </c>
      <c r="C14" s="132" t="s">
        <v>758</v>
      </c>
      <c r="D14" s="133" t="str">
        <f t="shared" ca="1" si="1"/>
        <v>En cours</v>
      </c>
      <c r="E14" s="245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303">
        <f t="shared" si="2"/>
        <v>46874</v>
      </c>
      <c r="BC14" s="393"/>
      <c r="BN14" s="8" t="s">
        <v>759</v>
      </c>
      <c r="BO14" s="58" t="s">
        <v>757</v>
      </c>
      <c r="BP14" s="14" t="s">
        <v>740</v>
      </c>
      <c r="BQ14" s="1" t="s">
        <v>740</v>
      </c>
      <c r="BR14" s="14" t="s">
        <v>63</v>
      </c>
      <c r="BS14" s="39">
        <v>45414</v>
      </c>
      <c r="BT14" s="11">
        <v>46874</v>
      </c>
      <c r="BU14" s="2">
        <f t="shared" si="3"/>
        <v>45413</v>
      </c>
      <c r="BV14" s="11">
        <f t="shared" si="4"/>
        <v>46874</v>
      </c>
      <c r="BW14" s="45" t="s">
        <v>2</v>
      </c>
      <c r="BX14" s="52" t="s">
        <v>760</v>
      </c>
      <c r="BY14" s="52" t="s">
        <v>17</v>
      </c>
      <c r="BZ14" s="375" t="s">
        <v>13</v>
      </c>
      <c r="CA14" s="380"/>
      <c r="CB14" s="52" t="s">
        <v>10</v>
      </c>
      <c r="CC14" s="38">
        <f>CE14-90</f>
        <v>45054</v>
      </c>
      <c r="CD14" s="38">
        <f t="shared" si="5"/>
        <v>45047</v>
      </c>
      <c r="CE14" s="38">
        <f t="shared" si="6"/>
        <v>45144</v>
      </c>
      <c r="CF14" s="38">
        <f t="shared" si="7"/>
        <v>45139</v>
      </c>
      <c r="CG14" s="38">
        <f>CI14-270</f>
        <v>45144</v>
      </c>
      <c r="CH14" s="38">
        <f t="shared" si="8"/>
        <v>45139</v>
      </c>
      <c r="CI14" s="38">
        <f t="shared" si="9"/>
        <v>45414</v>
      </c>
      <c r="CJ14" s="38">
        <f t="shared" si="10"/>
        <v>45413</v>
      </c>
    </row>
    <row r="15" spans="1:88" s="28" customFormat="1" ht="33" hidden="1" customHeight="1">
      <c r="A15" s="396" t="s">
        <v>761</v>
      </c>
      <c r="B15" s="131" t="s">
        <v>743</v>
      </c>
      <c r="C15" s="132" t="s">
        <v>758</v>
      </c>
      <c r="D15" s="133" t="str">
        <f t="shared" ca="1" si="1"/>
        <v>En cours</v>
      </c>
      <c r="E15" s="245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303">
        <f t="shared" si="2"/>
        <v>46873.000243055554</v>
      </c>
      <c r="BC15" s="393"/>
      <c r="BN15" s="58" t="s">
        <v>757</v>
      </c>
      <c r="BO15" s="392" t="s">
        <v>761</v>
      </c>
      <c r="BP15" s="14" t="s">
        <v>740</v>
      </c>
      <c r="BQ15" s="1"/>
      <c r="BR15" s="14"/>
      <c r="BS15" s="39">
        <v>45778.000243055554</v>
      </c>
      <c r="BT15" s="11">
        <v>46873.000243055554</v>
      </c>
      <c r="BU15" s="2">
        <f t="shared" ref="BU15" si="19">IF(DAY(BS15)&lt;=15,DATE(YEAR(BS15),MONTH(BS15),1),EOMONTH(BS15,0))</f>
        <v>45778</v>
      </c>
      <c r="BV15" s="11">
        <f t="shared" ref="BV15" si="20">IF(DAY(BT15)&lt;=15,DATE(YEAR(BT15),MONTH(BT15),1),EOMONTH(BT15,0))</f>
        <v>46873</v>
      </c>
      <c r="BW15" s="45"/>
      <c r="BX15" s="52"/>
      <c r="BY15" s="52" t="s">
        <v>18</v>
      </c>
      <c r="BZ15" s="375"/>
      <c r="CA15" s="380"/>
      <c r="CB15" s="52"/>
      <c r="CC15" s="38">
        <f>CE15-90</f>
        <v>45418.000243055554</v>
      </c>
      <c r="CD15" s="38">
        <f t="shared" ref="CD15" si="21">IF(DAY(CC15)&lt;=15,DATE(YEAR(CC15),MONTH(CC15),1),EOMONTH(CC15,0))</f>
        <v>45413</v>
      </c>
      <c r="CE15" s="38">
        <f t="shared" ref="CE15" si="22">CG15</f>
        <v>45508.000243055554</v>
      </c>
      <c r="CF15" s="38">
        <f t="shared" ref="CF15" si="23">IF(DAY(CE15)&lt;=15,DATE(YEAR(CE15),MONTH(CE15),1),EOMONTH(CE15,0))</f>
        <v>45505</v>
      </c>
      <c r="CG15" s="38">
        <f>CI15-270</f>
        <v>45508.000243055554</v>
      </c>
      <c r="CH15" s="38">
        <f t="shared" ref="CH15" si="24">IF(DAY(CG15)&lt;=15,DATE(YEAR(CG15),MONTH(CG15),1),EOMONTH(CG15,0))</f>
        <v>45505</v>
      </c>
      <c r="CI15" s="38">
        <f t="shared" ref="CI15" si="25">BS15</f>
        <v>45778.000243055554</v>
      </c>
      <c r="CJ15" s="38">
        <f t="shared" ref="CJ15" si="26">IF(DAY(CI15)&lt;=15,DATE(YEAR(CI15),MONTH(CI15),1),EOMONTH(CI15,0))</f>
        <v>45778</v>
      </c>
    </row>
    <row r="16" spans="1:88" s="28" customFormat="1" ht="33" customHeight="1">
      <c r="A16" s="308" t="s">
        <v>762</v>
      </c>
      <c r="B16" s="131" t="s">
        <v>660</v>
      </c>
      <c r="C16" s="132" t="s">
        <v>763</v>
      </c>
      <c r="D16" s="133" t="str">
        <f t="shared" ca="1" si="1"/>
        <v>En cours</v>
      </c>
      <c r="E16" s="245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303">
        <f t="shared" si="2"/>
        <v>46387</v>
      </c>
      <c r="BC16" s="393"/>
      <c r="BN16" s="8" t="s">
        <v>764</v>
      </c>
      <c r="BO16" s="58" t="s">
        <v>762</v>
      </c>
      <c r="BP16" s="14" t="s">
        <v>740</v>
      </c>
      <c r="BQ16" s="1" t="s">
        <v>740</v>
      </c>
      <c r="BR16" s="14" t="s">
        <v>63</v>
      </c>
      <c r="BS16" s="39">
        <v>44927</v>
      </c>
      <c r="BT16" s="11">
        <v>46387</v>
      </c>
      <c r="BU16" s="2">
        <f t="shared" si="3"/>
        <v>44927</v>
      </c>
      <c r="BV16" s="11">
        <f t="shared" si="4"/>
        <v>46387</v>
      </c>
      <c r="BW16" s="45" t="s">
        <v>2</v>
      </c>
      <c r="BX16" s="52" t="s">
        <v>765</v>
      </c>
      <c r="BY16" s="52" t="s">
        <v>19</v>
      </c>
      <c r="BZ16" s="375" t="s">
        <v>13</v>
      </c>
      <c r="CA16" s="380"/>
      <c r="CB16" s="52"/>
      <c r="CC16" s="38">
        <f>CE16-60</f>
        <v>44657</v>
      </c>
      <c r="CD16" s="38">
        <f t="shared" si="5"/>
        <v>44652</v>
      </c>
      <c r="CE16" s="38">
        <f t="shared" si="6"/>
        <v>44717</v>
      </c>
      <c r="CF16" s="38">
        <f t="shared" si="7"/>
        <v>44713</v>
      </c>
      <c r="CG16" s="38">
        <f>CI16-210</f>
        <v>44717</v>
      </c>
      <c r="CH16" s="38">
        <f t="shared" si="8"/>
        <v>44713</v>
      </c>
      <c r="CI16" s="38">
        <f t="shared" si="9"/>
        <v>44927</v>
      </c>
      <c r="CJ16" s="38">
        <f t="shared" si="10"/>
        <v>44927</v>
      </c>
    </row>
    <row r="17" spans="1:88" s="28" customFormat="1" ht="33" customHeight="1">
      <c r="A17" s="131" t="s">
        <v>285</v>
      </c>
      <c r="B17" s="131" t="s">
        <v>660</v>
      </c>
      <c r="C17" s="132" t="s">
        <v>763</v>
      </c>
      <c r="D17" s="133" t="str">
        <f t="shared" ca="1" si="1"/>
        <v>À venir</v>
      </c>
      <c r="E17" s="245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303">
        <f t="shared" si="2"/>
        <v>47847</v>
      </c>
      <c r="BC17" s="393"/>
      <c r="BN17" s="58" t="s">
        <v>762</v>
      </c>
      <c r="BO17" s="58" t="s">
        <v>66</v>
      </c>
      <c r="BP17" s="14" t="s">
        <v>740</v>
      </c>
      <c r="BQ17" s="1"/>
      <c r="BR17" s="14"/>
      <c r="BS17" s="11">
        <v>46387</v>
      </c>
      <c r="BT17" s="11">
        <f>BS17+1460</f>
        <v>47847</v>
      </c>
      <c r="BU17" s="2">
        <f t="shared" ref="BU17" si="27">IF(DAY(BS17)&lt;=15,DATE(YEAR(BS17),MONTH(BS17),1),EOMONTH(BS17,0))</f>
        <v>46387</v>
      </c>
      <c r="BV17" s="11">
        <f t="shared" ref="BV17" si="28">IF(DAY(BT17)&lt;=15,DATE(YEAR(BT17),MONTH(BT17),1),EOMONTH(BT17,0))</f>
        <v>47848</v>
      </c>
      <c r="BW17" s="45"/>
      <c r="BX17" s="52"/>
      <c r="BY17" s="52"/>
      <c r="BZ17" s="375"/>
      <c r="CA17" s="380"/>
      <c r="CB17" s="52"/>
      <c r="CC17" s="38">
        <v>46058</v>
      </c>
      <c r="CD17" s="38">
        <f t="shared" ref="CD17" si="29">IF(DAY(CC17)&lt;=15,DATE(YEAR(CC17),MONTH(CC17),1),EOMONTH(CC17,0))</f>
        <v>46054</v>
      </c>
      <c r="CE17" s="38">
        <f t="shared" ref="CE17" si="30">CG17</f>
        <v>46177</v>
      </c>
      <c r="CF17" s="38">
        <f t="shared" ref="CF17" si="31">IF(DAY(CE17)&lt;=15,DATE(YEAR(CE17),MONTH(CE17),1),EOMONTH(CE17,0))</f>
        <v>46174</v>
      </c>
      <c r="CG17" s="38">
        <f>CI17-210</f>
        <v>46177</v>
      </c>
      <c r="CH17" s="38">
        <f t="shared" ref="CH17" si="32">IF(DAY(CG17)&lt;=15,DATE(YEAR(CG17),MONTH(CG17),1),EOMONTH(CG17,0))</f>
        <v>46174</v>
      </c>
      <c r="CI17" s="38">
        <f t="shared" ref="CI17" si="33">BS17</f>
        <v>46387</v>
      </c>
      <c r="CJ17" s="38">
        <f t="shared" ref="CJ17" si="34">IF(DAY(CI17)&lt;=15,DATE(YEAR(CI17),MONTH(CI17),1),EOMONTH(CI17,0))</f>
        <v>46387</v>
      </c>
    </row>
    <row r="18" spans="1:88" s="28" customFormat="1" ht="33" customHeight="1">
      <c r="A18" s="308" t="s">
        <v>766</v>
      </c>
      <c r="B18" s="131" t="s">
        <v>767</v>
      </c>
      <c r="C18" s="132" t="s">
        <v>768</v>
      </c>
      <c r="D18" s="133" t="str">
        <f t="shared" ca="1" si="1"/>
        <v>En cours</v>
      </c>
      <c r="E18" s="245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303">
        <f t="shared" si="2"/>
        <v>46759</v>
      </c>
      <c r="BC18" s="393"/>
      <c r="BN18" s="8" t="s">
        <v>769</v>
      </c>
      <c r="BO18" s="58" t="s">
        <v>766</v>
      </c>
      <c r="BP18" s="14" t="s">
        <v>740</v>
      </c>
      <c r="BQ18" s="1" t="s">
        <v>740</v>
      </c>
      <c r="BR18" s="14" t="s">
        <v>63</v>
      </c>
      <c r="BS18" s="39">
        <v>45299</v>
      </c>
      <c r="BT18" s="11">
        <v>46759</v>
      </c>
      <c r="BU18" s="2">
        <f t="shared" si="3"/>
        <v>45292</v>
      </c>
      <c r="BV18" s="11">
        <f t="shared" si="4"/>
        <v>46753</v>
      </c>
      <c r="BW18" s="45" t="s">
        <v>2</v>
      </c>
      <c r="BX18" s="52" t="s">
        <v>770</v>
      </c>
      <c r="BY18" s="52" t="s">
        <v>17</v>
      </c>
      <c r="BZ18" s="375" t="s">
        <v>13</v>
      </c>
      <c r="CA18" s="380"/>
      <c r="CB18" s="52"/>
      <c r="CC18" s="38">
        <f>CE18-60</f>
        <v>44999</v>
      </c>
      <c r="CD18" s="38">
        <f t="shared" si="5"/>
        <v>44986</v>
      </c>
      <c r="CE18" s="38">
        <f t="shared" si="6"/>
        <v>45059</v>
      </c>
      <c r="CF18" s="38">
        <f t="shared" si="7"/>
        <v>45047</v>
      </c>
      <c r="CG18" s="38">
        <f>CI18-240</f>
        <v>45059</v>
      </c>
      <c r="CH18" s="38">
        <f t="shared" si="8"/>
        <v>45047</v>
      </c>
      <c r="CI18" s="38">
        <f t="shared" si="9"/>
        <v>45299</v>
      </c>
      <c r="CJ18" s="38">
        <f t="shared" si="10"/>
        <v>45292</v>
      </c>
    </row>
    <row r="19" spans="1:88" s="28" customFormat="1" ht="33" customHeight="1">
      <c r="A19" s="308" t="s">
        <v>771</v>
      </c>
      <c r="B19" s="131" t="s">
        <v>767</v>
      </c>
      <c r="C19" s="132" t="s">
        <v>772</v>
      </c>
      <c r="D19" s="133" t="str">
        <f t="shared" ca="1" si="1"/>
        <v>En cours</v>
      </c>
      <c r="E19" s="245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303">
        <f t="shared" si="2"/>
        <v>47026</v>
      </c>
      <c r="BC19" s="393"/>
      <c r="BN19" s="8" t="s">
        <v>773</v>
      </c>
      <c r="BO19" s="58" t="s">
        <v>771</v>
      </c>
      <c r="BP19" s="14" t="s">
        <v>740</v>
      </c>
      <c r="BQ19" s="1" t="s">
        <v>740</v>
      </c>
      <c r="BR19" s="56" t="s">
        <v>63</v>
      </c>
      <c r="BS19" s="39">
        <v>45566</v>
      </c>
      <c r="BT19" s="11">
        <v>47026</v>
      </c>
      <c r="BU19" s="2">
        <f t="shared" si="3"/>
        <v>45566</v>
      </c>
      <c r="BV19" s="11">
        <f t="shared" si="4"/>
        <v>47026</v>
      </c>
      <c r="BW19" s="45" t="s">
        <v>2</v>
      </c>
      <c r="BX19" s="52" t="s">
        <v>774</v>
      </c>
      <c r="BY19" s="52" t="s">
        <v>19</v>
      </c>
      <c r="BZ19" s="375" t="s">
        <v>13</v>
      </c>
      <c r="CA19" s="380"/>
      <c r="CB19" s="52" t="s">
        <v>10</v>
      </c>
      <c r="CC19" s="38">
        <f>CE19-90</f>
        <v>45326</v>
      </c>
      <c r="CD19" s="38">
        <f t="shared" si="5"/>
        <v>45323</v>
      </c>
      <c r="CE19" s="38">
        <f t="shared" si="6"/>
        <v>45416</v>
      </c>
      <c r="CF19" s="38">
        <f t="shared" si="7"/>
        <v>45413</v>
      </c>
      <c r="CG19" s="38">
        <f>CI19-150</f>
        <v>45416</v>
      </c>
      <c r="CH19" s="38">
        <f t="shared" si="8"/>
        <v>45413</v>
      </c>
      <c r="CI19" s="38">
        <f t="shared" si="9"/>
        <v>45566</v>
      </c>
      <c r="CJ19" s="38">
        <f t="shared" si="10"/>
        <v>45566</v>
      </c>
    </row>
    <row r="20" spans="1:88" s="28" customFormat="1" ht="33" customHeight="1">
      <c r="A20" s="308" t="s">
        <v>775</v>
      </c>
      <c r="B20" s="131" t="s">
        <v>767</v>
      </c>
      <c r="C20" s="132" t="s">
        <v>776</v>
      </c>
      <c r="D20" s="133" t="str">
        <f t="shared" ca="1" si="1"/>
        <v>En cours</v>
      </c>
      <c r="E20" s="245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303">
        <f t="shared" si="2"/>
        <v>47072</v>
      </c>
      <c r="BC20" s="393"/>
      <c r="BN20" s="8" t="s">
        <v>777</v>
      </c>
      <c r="BO20" s="58" t="s">
        <v>775</v>
      </c>
      <c r="BP20" s="14" t="s">
        <v>740</v>
      </c>
      <c r="BQ20" s="1" t="s">
        <v>740</v>
      </c>
      <c r="BR20" s="56" t="s">
        <v>63</v>
      </c>
      <c r="BS20" s="39">
        <v>45611.000243055554</v>
      </c>
      <c r="BT20" s="11">
        <v>47072</v>
      </c>
      <c r="BU20" s="2">
        <f t="shared" si="3"/>
        <v>45597</v>
      </c>
      <c r="BV20" s="11">
        <f t="shared" si="4"/>
        <v>47058</v>
      </c>
      <c r="BW20" s="45" t="s">
        <v>2</v>
      </c>
      <c r="BX20" s="52" t="s">
        <v>778</v>
      </c>
      <c r="BY20" s="52" t="s">
        <v>19</v>
      </c>
      <c r="BZ20" s="375" t="s">
        <v>13</v>
      </c>
      <c r="CA20" s="380"/>
      <c r="CB20" s="52" t="s">
        <v>10</v>
      </c>
      <c r="CC20" s="38">
        <f>CE20-150</f>
        <v>45311.000243055554</v>
      </c>
      <c r="CD20" s="38">
        <f t="shared" si="5"/>
        <v>45322</v>
      </c>
      <c r="CE20" s="38">
        <f t="shared" si="6"/>
        <v>45461.000243055554</v>
      </c>
      <c r="CF20" s="38">
        <f t="shared" si="7"/>
        <v>45473</v>
      </c>
      <c r="CG20" s="38">
        <f>CI20-150</f>
        <v>45461.000243055554</v>
      </c>
      <c r="CH20" s="38">
        <f t="shared" si="8"/>
        <v>45473</v>
      </c>
      <c r="CI20" s="38">
        <f t="shared" si="9"/>
        <v>45611.000243055554</v>
      </c>
      <c r="CJ20" s="38">
        <f t="shared" si="10"/>
        <v>45597</v>
      </c>
    </row>
    <row r="21" spans="1:88" s="28" customFormat="1" ht="33" customHeight="1">
      <c r="A21" s="308" t="s">
        <v>779</v>
      </c>
      <c r="B21" s="131" t="s">
        <v>687</v>
      </c>
      <c r="C21" s="132" t="s">
        <v>780</v>
      </c>
      <c r="D21" s="133" t="str">
        <f t="shared" ca="1" si="1"/>
        <v>En cours</v>
      </c>
      <c r="E21" s="245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303">
        <f t="shared" si="2"/>
        <v>46802</v>
      </c>
      <c r="BC21" s="393"/>
      <c r="BN21" s="8" t="s">
        <v>781</v>
      </c>
      <c r="BO21" s="345" t="s">
        <v>779</v>
      </c>
      <c r="BP21" s="14" t="s">
        <v>740</v>
      </c>
      <c r="BQ21" s="1" t="s">
        <v>740</v>
      </c>
      <c r="BR21" s="56" t="s">
        <v>63</v>
      </c>
      <c r="BS21" s="39">
        <v>45342.000243055554</v>
      </c>
      <c r="BT21" s="11">
        <v>46802</v>
      </c>
      <c r="BU21" s="2">
        <f t="shared" si="3"/>
        <v>45351</v>
      </c>
      <c r="BV21" s="11">
        <f t="shared" si="4"/>
        <v>46812</v>
      </c>
      <c r="BW21" s="45" t="s">
        <v>2</v>
      </c>
      <c r="BX21" s="52" t="s">
        <v>782</v>
      </c>
      <c r="BY21" s="52" t="s">
        <v>17</v>
      </c>
      <c r="BZ21" s="375" t="s">
        <v>13</v>
      </c>
      <c r="CA21" s="380"/>
      <c r="CB21" s="52"/>
      <c r="CC21" s="38">
        <f>CE21-60</f>
        <v>45072.000243055554</v>
      </c>
      <c r="CD21" s="38">
        <f t="shared" si="5"/>
        <v>45077</v>
      </c>
      <c r="CE21" s="38">
        <f t="shared" si="6"/>
        <v>45132.000243055554</v>
      </c>
      <c r="CF21" s="38">
        <f t="shared" si="7"/>
        <v>45138</v>
      </c>
      <c r="CG21" s="38">
        <f>CI21-210</f>
        <v>45132.000243055554</v>
      </c>
      <c r="CH21" s="38">
        <f t="shared" si="8"/>
        <v>45138</v>
      </c>
      <c r="CI21" s="38">
        <f t="shared" si="9"/>
        <v>45342.000243055554</v>
      </c>
      <c r="CJ21" s="38">
        <f t="shared" si="10"/>
        <v>45351</v>
      </c>
    </row>
    <row r="22" spans="1:88" s="28" customFormat="1" ht="47.5" customHeight="1">
      <c r="A22" s="308" t="s">
        <v>783</v>
      </c>
      <c r="B22" s="131" t="s">
        <v>687</v>
      </c>
      <c r="C22" s="132" t="s">
        <v>784</v>
      </c>
      <c r="D22" s="133" t="str">
        <f t="shared" ca="1" si="1"/>
        <v>En cours</v>
      </c>
      <c r="E22" s="245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303">
        <f t="shared" si="2"/>
        <v>46948</v>
      </c>
      <c r="BC22" s="393"/>
      <c r="BN22" s="8" t="s">
        <v>785</v>
      </c>
      <c r="BO22" s="58" t="s">
        <v>783</v>
      </c>
      <c r="BP22" s="14" t="s">
        <v>740</v>
      </c>
      <c r="BQ22" s="1" t="s">
        <v>740</v>
      </c>
      <c r="BR22" s="56" t="s">
        <v>63</v>
      </c>
      <c r="BS22" s="39">
        <v>45488</v>
      </c>
      <c r="BT22" s="11">
        <v>46948</v>
      </c>
      <c r="BU22" s="2">
        <f t="shared" si="3"/>
        <v>45474</v>
      </c>
      <c r="BV22" s="11">
        <f t="shared" si="4"/>
        <v>46935</v>
      </c>
      <c r="BW22" s="45" t="s">
        <v>2</v>
      </c>
      <c r="BX22" s="344" t="s">
        <v>786</v>
      </c>
      <c r="BY22" s="52" t="s">
        <v>19</v>
      </c>
      <c r="BZ22" s="375" t="s">
        <v>13</v>
      </c>
      <c r="CA22" s="380"/>
      <c r="CB22" s="52" t="s">
        <v>10</v>
      </c>
      <c r="CC22" s="38">
        <f>CE22-90</f>
        <v>45218</v>
      </c>
      <c r="CD22" s="38">
        <f t="shared" si="5"/>
        <v>45230</v>
      </c>
      <c r="CE22" s="38">
        <f t="shared" si="6"/>
        <v>45308</v>
      </c>
      <c r="CF22" s="38">
        <f t="shared" si="7"/>
        <v>45322</v>
      </c>
      <c r="CG22" s="38">
        <f>CI22-180</f>
        <v>45308</v>
      </c>
      <c r="CH22" s="38">
        <f t="shared" si="8"/>
        <v>45322</v>
      </c>
      <c r="CI22" s="38">
        <f t="shared" si="9"/>
        <v>45488</v>
      </c>
      <c r="CJ22" s="38">
        <f t="shared" si="10"/>
        <v>45474</v>
      </c>
    </row>
    <row r="23" spans="1:88" s="28" customFormat="1" ht="33" customHeight="1">
      <c r="A23" s="308" t="s">
        <v>787</v>
      </c>
      <c r="B23" s="131" t="s">
        <v>687</v>
      </c>
      <c r="C23" s="132" t="s">
        <v>788</v>
      </c>
      <c r="D23" s="133" t="str">
        <f t="shared" ca="1" si="1"/>
        <v>À venir</v>
      </c>
      <c r="E23" s="245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303">
        <f t="shared" si="2"/>
        <v>47422</v>
      </c>
      <c r="BC23" s="393"/>
      <c r="BN23" s="8" t="s">
        <v>789</v>
      </c>
      <c r="BO23" s="58" t="s">
        <v>787</v>
      </c>
      <c r="BP23" s="14" t="s">
        <v>790</v>
      </c>
      <c r="BQ23" s="1"/>
      <c r="BR23" s="14"/>
      <c r="BS23" s="39">
        <v>45962</v>
      </c>
      <c r="BT23" s="11">
        <f>BS23+1460</f>
        <v>47422</v>
      </c>
      <c r="BU23" s="2">
        <f t="shared" si="3"/>
        <v>45962</v>
      </c>
      <c r="BV23" s="11">
        <f t="shared" si="4"/>
        <v>47422</v>
      </c>
      <c r="BW23" s="45"/>
      <c r="BX23" s="52" t="s">
        <v>788</v>
      </c>
      <c r="BY23" s="52" t="s">
        <v>19</v>
      </c>
      <c r="BZ23" s="375"/>
      <c r="CA23" s="380"/>
      <c r="CB23" s="52"/>
      <c r="CC23" s="38">
        <f t="shared" ref="CC23:CC27" si="35">CE23-60</f>
        <v>45692</v>
      </c>
      <c r="CD23" s="38">
        <f t="shared" si="5"/>
        <v>45689</v>
      </c>
      <c r="CE23" s="38">
        <f t="shared" si="6"/>
        <v>45752</v>
      </c>
      <c r="CF23" s="38">
        <f t="shared" si="7"/>
        <v>45748</v>
      </c>
      <c r="CG23" s="38">
        <f t="shared" ref="CG23:CG27" si="36">CI23-210</f>
        <v>45752</v>
      </c>
      <c r="CH23" s="38">
        <f t="shared" si="8"/>
        <v>45748</v>
      </c>
      <c r="CI23" s="38">
        <f t="shared" si="9"/>
        <v>45962</v>
      </c>
      <c r="CJ23" s="38">
        <f t="shared" si="10"/>
        <v>45962</v>
      </c>
    </row>
    <row r="24" spans="1:88" s="28" customFormat="1" ht="33" hidden="1" customHeight="1">
      <c r="A24" s="396" t="s">
        <v>791</v>
      </c>
      <c r="B24" s="131" t="s">
        <v>687</v>
      </c>
      <c r="C24" s="132" t="s">
        <v>792</v>
      </c>
      <c r="D24" s="133" t="str">
        <f ca="1">IF(BT24&lt;TODAY(),"Terminé",(IF(BS24&gt;=TODAY(),"A venir","En cours")))</f>
        <v>En cours</v>
      </c>
      <c r="E24" s="139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38">
        <f t="shared" si="2"/>
        <v>46398</v>
      </c>
      <c r="BC24" s="393"/>
      <c r="BN24" s="394" t="s">
        <v>791</v>
      </c>
      <c r="BO24" s="392" t="s">
        <v>791</v>
      </c>
      <c r="BP24" s="14" t="s">
        <v>740</v>
      </c>
      <c r="BQ24" s="1" t="s">
        <v>740</v>
      </c>
      <c r="BR24" s="14" t="s">
        <v>63</v>
      </c>
      <c r="BS24" s="39">
        <v>44938</v>
      </c>
      <c r="BT24" s="11">
        <v>46398</v>
      </c>
      <c r="BU24" s="2">
        <f t="shared" si="3"/>
        <v>44927</v>
      </c>
      <c r="BV24" s="11">
        <f t="shared" si="4"/>
        <v>46388</v>
      </c>
      <c r="BW24" s="45" t="s">
        <v>2</v>
      </c>
      <c r="BX24" s="14" t="s">
        <v>793</v>
      </c>
      <c r="BY24" s="14" t="s">
        <v>14</v>
      </c>
      <c r="BZ24" s="375" t="s">
        <v>13</v>
      </c>
      <c r="CA24" s="382"/>
      <c r="CB24" s="14"/>
      <c r="CC24" s="38">
        <f t="shared" si="35"/>
        <v>44668</v>
      </c>
      <c r="CD24" s="38">
        <f t="shared" si="5"/>
        <v>44681</v>
      </c>
      <c r="CE24" s="38">
        <f t="shared" si="6"/>
        <v>44728</v>
      </c>
      <c r="CF24" s="38">
        <f t="shared" si="7"/>
        <v>44742</v>
      </c>
      <c r="CG24" s="38">
        <f t="shared" si="36"/>
        <v>44728</v>
      </c>
      <c r="CH24" s="38">
        <f t="shared" si="8"/>
        <v>44742</v>
      </c>
      <c r="CI24" s="38">
        <f t="shared" si="9"/>
        <v>44938</v>
      </c>
      <c r="CJ24" s="38">
        <f t="shared" si="10"/>
        <v>44927</v>
      </c>
    </row>
    <row r="25" spans="1:88" s="28" customFormat="1" ht="33" hidden="1" customHeight="1">
      <c r="A25" s="396" t="s">
        <v>794</v>
      </c>
      <c r="B25" s="131" t="s">
        <v>687</v>
      </c>
      <c r="C25" s="132" t="s">
        <v>795</v>
      </c>
      <c r="D25" s="133" t="str">
        <f t="shared" ref="D25" ca="1" si="37">IF(BT25&lt;TODAY(),"Terminé",(IF(BS25&gt;=TODAY(),"A venir","En cours")))</f>
        <v>En cours</v>
      </c>
      <c r="E25" s="139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38">
        <f t="shared" si="2"/>
        <v>46465</v>
      </c>
      <c r="BC25" s="393"/>
      <c r="BN25" s="394" t="s">
        <v>794</v>
      </c>
      <c r="BO25" s="392" t="s">
        <v>794</v>
      </c>
      <c r="BP25" s="14" t="s">
        <v>740</v>
      </c>
      <c r="BQ25" s="1" t="s">
        <v>740</v>
      </c>
      <c r="BR25" s="14" t="s">
        <v>50</v>
      </c>
      <c r="BS25" s="39">
        <v>45005</v>
      </c>
      <c r="BT25" s="11">
        <v>46465</v>
      </c>
      <c r="BU25" s="2">
        <f t="shared" si="3"/>
        <v>45016</v>
      </c>
      <c r="BV25" s="11">
        <f t="shared" si="4"/>
        <v>46477</v>
      </c>
      <c r="BW25" s="45" t="s">
        <v>2</v>
      </c>
      <c r="BX25" s="14" t="s">
        <v>796</v>
      </c>
      <c r="BY25" s="14" t="s">
        <v>14</v>
      </c>
      <c r="BZ25" s="375" t="s">
        <v>13</v>
      </c>
      <c r="CA25" s="382"/>
      <c r="CB25" s="14"/>
      <c r="CC25" s="38">
        <f t="shared" si="35"/>
        <v>44735</v>
      </c>
      <c r="CD25" s="38">
        <f t="shared" si="5"/>
        <v>44742</v>
      </c>
      <c r="CE25" s="38">
        <f t="shared" si="6"/>
        <v>44795</v>
      </c>
      <c r="CF25" s="38">
        <f t="shared" si="7"/>
        <v>44804</v>
      </c>
      <c r="CG25" s="38">
        <f t="shared" si="36"/>
        <v>44795</v>
      </c>
      <c r="CH25" s="38">
        <f t="shared" si="8"/>
        <v>44804</v>
      </c>
      <c r="CI25" s="38">
        <f t="shared" si="9"/>
        <v>45005</v>
      </c>
      <c r="CJ25" s="38">
        <f t="shared" si="10"/>
        <v>45016</v>
      </c>
    </row>
    <row r="26" spans="1:88" s="28" customFormat="1" ht="33" customHeight="1">
      <c r="A26" s="308" t="s">
        <v>797</v>
      </c>
      <c r="B26" s="131" t="s">
        <v>743</v>
      </c>
      <c r="C26" s="132" t="s">
        <v>798</v>
      </c>
      <c r="D26" s="133" t="str">
        <f ca="1">IF(BT26&lt;TODAY(),"Terminé",(IF(BS26&gt;=TODAY(),"A venir","En cours")))</f>
        <v>En cours</v>
      </c>
      <c r="E26" s="139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38">
        <f t="shared" si="2"/>
        <v>45980</v>
      </c>
      <c r="BC26" s="393"/>
      <c r="BN26" s="8" t="s">
        <v>797</v>
      </c>
      <c r="BO26" s="58" t="s">
        <v>797</v>
      </c>
      <c r="BP26" s="14" t="s">
        <v>740</v>
      </c>
      <c r="BQ26" s="1" t="s">
        <v>740</v>
      </c>
      <c r="BR26" s="14" t="s">
        <v>50</v>
      </c>
      <c r="BS26" s="39">
        <v>45432</v>
      </c>
      <c r="BT26" s="11">
        <v>45980</v>
      </c>
      <c r="BU26" s="2">
        <f t="shared" si="3"/>
        <v>45443</v>
      </c>
      <c r="BV26" s="11">
        <f t="shared" si="4"/>
        <v>45991</v>
      </c>
      <c r="BW26" s="45" t="s">
        <v>2</v>
      </c>
      <c r="BX26" s="132" t="s">
        <v>798</v>
      </c>
      <c r="BY26" s="52" t="s">
        <v>19</v>
      </c>
      <c r="BZ26" s="375"/>
      <c r="CA26" s="382"/>
      <c r="CB26" s="14"/>
      <c r="CC26" s="38">
        <f t="shared" si="35"/>
        <v>45162</v>
      </c>
      <c r="CD26" s="38">
        <f t="shared" si="5"/>
        <v>45169</v>
      </c>
      <c r="CE26" s="38">
        <f t="shared" si="6"/>
        <v>45222</v>
      </c>
      <c r="CF26" s="38">
        <f t="shared" si="7"/>
        <v>45230</v>
      </c>
      <c r="CG26" s="38">
        <f t="shared" si="36"/>
        <v>45222</v>
      </c>
      <c r="CH26" s="38">
        <f t="shared" si="8"/>
        <v>45230</v>
      </c>
      <c r="CI26" s="38">
        <f t="shared" si="9"/>
        <v>45432</v>
      </c>
      <c r="CJ26" s="38">
        <f t="shared" si="10"/>
        <v>45443</v>
      </c>
    </row>
    <row r="27" spans="1:88" s="28" customFormat="1" ht="33" customHeight="1">
      <c r="A27" s="308" t="s">
        <v>799</v>
      </c>
      <c r="B27" s="131" t="s">
        <v>660</v>
      </c>
      <c r="C27" s="131" t="s">
        <v>800</v>
      </c>
      <c r="D27" s="133" t="str">
        <f ca="1">IF(BT27&lt;TODAY(),"Terminé",(IF(BS27&gt;=TODAY(),"A venir","En cours")))</f>
        <v>A venir</v>
      </c>
      <c r="E27" s="139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38">
        <f t="shared" si="2"/>
        <v>47405.000243055554</v>
      </c>
      <c r="BC27" s="393"/>
      <c r="BN27" s="8" t="s">
        <v>799</v>
      </c>
      <c r="BO27" s="58" t="s">
        <v>799</v>
      </c>
      <c r="BP27" s="14" t="s">
        <v>740</v>
      </c>
      <c r="BQ27" s="1"/>
      <c r="BR27" s="14" t="s">
        <v>63</v>
      </c>
      <c r="BS27" s="39">
        <v>45945.000243055554</v>
      </c>
      <c r="BT27" s="11">
        <v>47405.000243055554</v>
      </c>
      <c r="BU27" s="2">
        <f t="shared" ref="BU27" si="38">IF(DAY(BS27)&lt;=15,DATE(YEAR(BS27),MONTH(BS27),1),EOMONTH(BS27,0))</f>
        <v>45931</v>
      </c>
      <c r="BV27" s="11">
        <f t="shared" ref="BV27" si="39">IF(DAY(BT27)&lt;=15,DATE(YEAR(BT27),MONTH(BT27),1),EOMONTH(BT27,0))</f>
        <v>47392</v>
      </c>
      <c r="BW27" s="45"/>
      <c r="BX27" s="132"/>
      <c r="BY27" s="52" t="s">
        <v>19</v>
      </c>
      <c r="BZ27" s="375"/>
      <c r="CA27" s="382"/>
      <c r="CB27" s="14"/>
      <c r="CC27" s="38">
        <f t="shared" si="35"/>
        <v>45675.000243055554</v>
      </c>
      <c r="CD27" s="38">
        <f t="shared" ref="CD27" si="40">IF(DAY(CC27)&lt;=15,DATE(YEAR(CC27),MONTH(CC27),1),EOMONTH(CC27,0))</f>
        <v>45688</v>
      </c>
      <c r="CE27" s="38">
        <f t="shared" ref="CE27" si="41">CG27</f>
        <v>45735.000243055554</v>
      </c>
      <c r="CF27" s="38">
        <f t="shared" ref="CF27" si="42">IF(DAY(CE27)&lt;=15,DATE(YEAR(CE27),MONTH(CE27),1),EOMONTH(CE27,0))</f>
        <v>45747</v>
      </c>
      <c r="CG27" s="38">
        <f t="shared" si="36"/>
        <v>45735.000243055554</v>
      </c>
      <c r="CH27" s="38">
        <f t="shared" ref="CH27" si="43">IF(DAY(CG27)&lt;=15,DATE(YEAR(CG27),MONTH(CG27),1),EOMONTH(CG27,0))</f>
        <v>45747</v>
      </c>
      <c r="CI27" s="38">
        <f t="shared" ref="CI27" si="44">BS27</f>
        <v>45945.000243055554</v>
      </c>
      <c r="CJ27" s="38">
        <f t="shared" ref="CJ27" si="45">IF(DAY(CI27)&lt;=15,DATE(YEAR(CI27),MONTH(CI27),1),EOMONTH(CI27,0))</f>
        <v>45931</v>
      </c>
    </row>
  </sheetData>
  <sheetProtection algorithmName="SHA-512" hashValue="GjPd9V7RkygJtewU+hAYSlU9hnXXQ3iTduF+IFYcl9Dl5a9zuLW9tWfSaG8Bv9rtv8ksliy6ffx/togH7W6FvQ==" saltValue="LEZDtCW1WK7X8keGka1sDA==" spinCount="100000" sheet="1" formatCells="0" autoFilter="0"/>
  <autoFilter ref="A6:D6" xr:uid="{6FD66423-0589-4B11-9917-96CA4FE04513}"/>
  <mergeCells count="5">
    <mergeCell ref="E5:P5"/>
    <mergeCell ref="Q5:AB5"/>
    <mergeCell ref="AC5:AN5"/>
    <mergeCell ref="A4:B4"/>
    <mergeCell ref="AO5:AZ5"/>
  </mergeCells>
  <conditionalFormatting sqref="C2">
    <cfRule type="expression" dxfId="106" priority="21">
      <formula>AND(BX$6&gt;=#REF!,BX$6&lt;=#REF!)</formula>
    </cfRule>
    <cfRule type="expression" dxfId="105" priority="22">
      <formula>AND(BX$6&gt;=#REF!,BX$6&lt;=#REF!)</formula>
    </cfRule>
    <cfRule type="expression" dxfId="104" priority="23">
      <formula>AND(BX$6&gt;=#REF!,BX$6&lt;=#REF!)</formula>
    </cfRule>
    <cfRule type="expression" dxfId="103" priority="24">
      <formula>AND(BX$6&gt;=#REF!,BX$6&lt;=#REF!)</formula>
    </cfRule>
  </conditionalFormatting>
  <conditionalFormatting sqref="D1:D5 D28:D1048576">
    <cfRule type="containsText" dxfId="102" priority="35" operator="containsText" text="A venir">
      <formula>NOT(ISERROR(SEARCH("A venir",D1)))</formula>
    </cfRule>
  </conditionalFormatting>
  <conditionalFormatting sqref="D1:D1048576">
    <cfRule type="containsText" dxfId="101" priority="13" operator="containsText" text="Term">
      <formula>NOT(ISERROR(SEARCH("Term",D1)))</formula>
    </cfRule>
  </conditionalFormatting>
  <conditionalFormatting sqref="D6:D27">
    <cfRule type="containsText" dxfId="100" priority="14" operator="containsText" text="À venir">
      <formula>NOT(ISERROR(SEARCH("À venir",D6)))</formula>
    </cfRule>
  </conditionalFormatting>
  <conditionalFormatting sqref="D7:D27">
    <cfRule type="containsText" dxfId="99" priority="15" operator="containsText" text="En cours">
      <formula>NOT(ISERROR(SEARCH("En cours",D7)))</formula>
    </cfRule>
    <cfRule type="expression" dxfId="98" priority="16">
      <formula>AND(D$6&gt;=$CD7,D$6&lt;=$CF7)</formula>
    </cfRule>
    <cfRule type="expression" dxfId="97" priority="17">
      <formula>AND(D$6&gt;=$BU7,D$6&lt;=$BV7)</formula>
    </cfRule>
    <cfRule type="expression" dxfId="96" priority="18">
      <formula>AND(D$6&gt;=$CH7,D$6&lt;=$CJ7)</formula>
    </cfRule>
  </conditionalFormatting>
  <conditionalFormatting sqref="E7:AZ27">
    <cfRule type="expression" dxfId="95" priority="1">
      <formula>AND(E$6&gt;=$BU7,E$6&lt;=$BV7)</formula>
    </cfRule>
    <cfRule type="expression" dxfId="94" priority="2">
      <formula>AND(E$6&gt;=$CH7,E$6&lt;=$CJ7)</formula>
    </cfRule>
    <cfRule type="expression" dxfId="93" priority="3">
      <formula>AND(E$6&gt;=$CD7,E$6&lt;=$CF7)</formula>
    </cfRule>
  </conditionalFormatting>
  <printOptions horizontalCentered="1" verticalCentered="1"/>
  <pageMargins left="0" right="0" top="0.35433070866141736" bottom="0.35433070866141736" header="0.31496062992125984" footer="0.31496062992125984"/>
  <pageSetup paperSize="8" scale="84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9651013-C2A8-4BF3-B74D-54FD806C28C3}">
          <x14:formula1>
            <xm:f>Feuil1!$B$7:$B$9</xm:f>
          </x14:formula1>
          <xm:sqref>BZ7:BZ23</xm:sqref>
        </x14:dataValidation>
        <x14:dataValidation type="list" allowBlank="1" showInputMessage="1" showErrorMessage="1" xr:uid="{12CFAEC5-55D1-444E-8660-6BCCC47E4DF4}">
          <x14:formula1>
            <xm:f>Feuil1!$D$7:$D$8</xm:f>
          </x14:formula1>
          <xm:sqref>CA7:CB23</xm:sqref>
        </x14:dataValidation>
        <x14:dataValidation type="list" allowBlank="1" showInputMessage="1" showErrorMessage="1" xr:uid="{DF703C3A-C6DC-45DD-ABA2-0261106EB6F1}">
          <x14:formula1>
            <xm:f>Feuil1!$A$1:$A$3</xm:f>
          </x14:formula1>
          <xm:sqref>BW7:BW26</xm:sqref>
        </x14:dataValidation>
        <x14:dataValidation type="list" allowBlank="1" showInputMessage="1" showErrorMessage="1" xr:uid="{82C19D19-0EC3-400B-8528-749E47476A70}">
          <x14:formula1>
            <xm:f>Feuil1!$A$7:$A$13</xm:f>
          </x14:formula1>
          <xm:sqref>BY7:BY27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fdce434-a1f9-4dc0-8901-d144ff65285a">
      <Terms xmlns="http://schemas.microsoft.com/office/infopath/2007/PartnerControls"/>
    </lcf76f155ced4ddcb4097134ff3c332f>
    <TaxCatchAll xmlns="0129eca8-e40c-4a5d-a604-2bb1ebaf3f5e" xsi:nil="true"/>
    <SharedWithUsers xmlns="0129eca8-e40c-4a5d-a604-2bb1ebaf3f5e">
      <UserInfo>
        <DisplayName>Noémie LORMEL</DisplayName>
        <AccountId>350</AccountId>
        <AccountType/>
      </UserInfo>
      <UserInfo>
        <DisplayName>Kafia BELKEBLA</DisplayName>
        <AccountId>46</AccountId>
        <AccountType/>
      </UserInfo>
      <UserInfo>
        <DisplayName>Zineb ETTALBI</DisplayName>
        <AccountId>47</AccountId>
        <AccountType/>
      </UserInfo>
      <UserInfo>
        <DisplayName>Coffi GNANGUENON</DisplayName>
        <AccountId>167</AccountId>
        <AccountType/>
      </UserInfo>
      <UserInfo>
        <DisplayName>Yannick COSTA</DisplayName>
        <AccountId>1122</AccountId>
        <AccountType/>
      </UserInfo>
      <UserInfo>
        <DisplayName>Virginie SCHIRMER</DisplayName>
        <AccountId>79</AccountId>
        <AccountType/>
      </UserInfo>
      <UserInfo>
        <DisplayName>Yannetti SABAS</DisplayName>
        <AccountId>110</AccountId>
        <AccountType/>
      </UserInfo>
      <UserInfo>
        <DisplayName>Esmahene BARDI</DisplayName>
        <AccountId>1096</AccountId>
        <AccountType/>
      </UserInfo>
      <UserInfo>
        <DisplayName>Hasina BESSE</DisplayName>
        <AccountId>130</AccountId>
        <AccountType/>
      </UserInfo>
      <UserInfo>
        <DisplayName>Angelique DIZIER</DisplayName>
        <AccountId>171</AccountId>
        <AccountType/>
      </UserInfo>
      <UserInfo>
        <DisplayName>Gaelle KERANGOAREC</DisplayName>
        <AccountId>586</AccountId>
        <AccountType/>
      </UserInfo>
      <UserInfo>
        <DisplayName>Ilham TABBAA</DisplayName>
        <AccountId>163</AccountId>
        <AccountType/>
      </UserInfo>
      <UserInfo>
        <DisplayName>Juliette VINCELET</DisplayName>
        <AccountId>968</AccountId>
        <AccountType/>
      </UserInfo>
      <UserInfo>
        <DisplayName>Delphine JANIN</DisplayName>
        <AccountId>88</AccountId>
        <AccountType/>
      </UserInfo>
      <UserInfo>
        <DisplayName>Nadia CODO</DisplayName>
        <AccountId>73</AccountId>
        <AccountType/>
      </UserInfo>
      <UserInfo>
        <DisplayName>Paul GOUHIER</DisplayName>
        <AccountId>48</AccountId>
        <AccountType/>
      </UserInfo>
      <UserInfo>
        <DisplayName>Adrien LOPEZ</DisplayName>
        <AccountId>842</AccountId>
        <AccountType/>
      </UserInfo>
      <UserInfo>
        <DisplayName>Fabrice CHEDEBOIS</DisplayName>
        <AccountId>30</AccountId>
        <AccountType/>
      </UserInfo>
      <UserInfo>
        <DisplayName>Catherine BERSANI</DisplayName>
        <AccountId>117</AccountId>
        <AccountType/>
      </UserInfo>
      <UserInfo>
        <DisplayName>Hugues LEFRANC</DisplayName>
        <AccountId>612</AccountId>
        <AccountType/>
      </UserInfo>
      <UserInfo>
        <DisplayName>Isabelle PAULUS</DisplayName>
        <AccountId>140</AccountId>
        <AccountType/>
      </UserInfo>
      <UserInfo>
        <DisplayName>Cindy BUFFIERE</DisplayName>
        <AccountId>739</AccountId>
        <AccountType/>
      </UserInfo>
      <UserInfo>
        <DisplayName>Sophie PELLOT</DisplayName>
        <AccountId>883</AccountId>
        <AccountType/>
      </UserInfo>
      <UserInfo>
        <DisplayName>Elizabeta JOVANOVIC</DisplayName>
        <AccountId>1159</AccountId>
        <AccountType/>
      </UserInfo>
      <UserInfo>
        <DisplayName>Christine MOREAU</DisplayName>
        <AccountId>289</AccountId>
        <AccountType/>
      </UserInfo>
      <UserInfo>
        <DisplayName>Gwendoline FONTANA-GUILLE</DisplayName>
        <AccountId>180</AccountId>
        <AccountType/>
      </UserInfo>
      <UserInfo>
        <DisplayName>Sandrine BOURG</DisplayName>
        <AccountId>21</AccountId>
        <AccountType/>
      </UserInfo>
      <UserInfo>
        <DisplayName>Clémence BRESCON</DisplayName>
        <AccountId>792</AccountId>
        <AccountType/>
      </UserInfo>
      <UserInfo>
        <DisplayName>Alexandra DONNY</DisplayName>
        <AccountId>39</AccountId>
        <AccountType/>
      </UserInfo>
      <UserInfo>
        <DisplayName>Nathalie CHELLI</DisplayName>
        <AccountId>119</AccountId>
        <AccountType/>
      </UserInfo>
      <UserInfo>
        <DisplayName>Brenda DUFAUD VIRGINIE</DisplayName>
        <AccountId>885</AccountId>
        <AccountType/>
      </UserInfo>
      <UserInfo>
        <DisplayName>Aurore BETOULLE</DisplayName>
        <AccountId>98</AccountId>
        <AccountType/>
      </UserInfo>
      <UserInfo>
        <DisplayName>Katia HAMOUM</DisplayName>
        <AccountId>872</AccountId>
        <AccountType/>
      </UserInfo>
      <UserInfo>
        <DisplayName>Manel OUKRIF</DisplayName>
        <AccountId>1257</AccountId>
        <AccountType/>
      </UserInfo>
      <UserInfo>
        <DisplayName>Djamel NIATI</DisplayName>
        <AccountId>1204</AccountId>
        <AccountType/>
      </UserInfo>
      <UserInfo>
        <DisplayName>Kipeya OUATTARA</DisplayName>
        <AccountId>923</AccountId>
        <AccountType/>
      </UserInfo>
      <UserInfo>
        <DisplayName>Marisa FERNANDES</DisplayName>
        <AccountId>120</AccountId>
        <AccountType/>
      </UserInfo>
      <UserInfo>
        <DisplayName>Achats "BIOLOGIE"</DisplayName>
        <AccountId>49</AccountId>
        <AccountType/>
      </UserInfo>
      <UserInfo>
        <DisplayName>DIM</DisplayName>
        <AccountId>922</AccountId>
        <AccountType/>
      </UserInfo>
      <UserInfo>
        <DisplayName>Charlotte BRASSELET</DisplayName>
        <AccountId>504</AccountId>
        <AccountType/>
      </UserInfo>
      <UserInfo>
        <DisplayName>Cécile SEYRAT</DisplayName>
        <AccountId>141</AccountId>
        <AccountType/>
      </UserInfo>
      <UserInfo>
        <DisplayName>Hamza IDDOUCH</DisplayName>
        <AccountId>1286</AccountId>
        <AccountType/>
      </UserInfo>
      <UserInfo>
        <DisplayName>Zainab EL BAHRI</DisplayName>
        <AccountId>428</AccountId>
        <AccountType/>
      </UserInfo>
      <UserInfo>
        <DisplayName>Caroline GERLING</DisplayName>
        <AccountId>332</AccountId>
        <AccountType/>
      </UserInfo>
      <UserInfo>
        <DisplayName>Edouard BERTHOLON</DisplayName>
        <AccountId>1161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BE29A285570D429C70C05563877D72" ma:contentTypeVersion="19" ma:contentTypeDescription="Crée un document." ma:contentTypeScope="" ma:versionID="213d1a459a682b217e03b9901d3fe497">
  <xsd:schema xmlns:xsd="http://www.w3.org/2001/XMLSchema" xmlns:xs="http://www.w3.org/2001/XMLSchema" xmlns:p="http://schemas.microsoft.com/office/2006/metadata/properties" xmlns:ns2="9fdce434-a1f9-4dc0-8901-d144ff65285a" xmlns:ns3="0129eca8-e40c-4a5d-a604-2bb1ebaf3f5e" targetNamespace="http://schemas.microsoft.com/office/2006/metadata/properties" ma:root="true" ma:fieldsID="d06a35c957583de95cc24996709242ce" ns2:_="" ns3:_="">
    <xsd:import namespace="9fdce434-a1f9-4dc0-8901-d144ff65285a"/>
    <xsd:import namespace="0129eca8-e40c-4a5d-a604-2bb1ebaf3f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dce434-a1f9-4dc0-8901-d144ff6528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df191bc-fe12-4cfc-b2f0-3b9fee9a17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29eca8-e40c-4a5d-a604-2bb1ebaf3f5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448ccce-7e8a-4a63-a65a-1ebbf020668e}" ma:internalName="TaxCatchAll" ma:showField="CatchAllData" ma:web="0129eca8-e40c-4a5d-a604-2bb1ebaf3f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FB0993-E7F2-49DD-B5DF-8A28265BE23E}">
  <ds:schemaRefs>
    <ds:schemaRef ds:uri="http://schemas.microsoft.com/office/2006/metadata/properties"/>
    <ds:schemaRef ds:uri="http://schemas.microsoft.com/office/infopath/2007/PartnerControls"/>
    <ds:schemaRef ds:uri="9fdce434-a1f9-4dc0-8901-d144ff65285a"/>
    <ds:schemaRef ds:uri="0129eca8-e40c-4a5d-a604-2bb1ebaf3f5e"/>
  </ds:schemaRefs>
</ds:datastoreItem>
</file>

<file path=customXml/itemProps2.xml><?xml version="1.0" encoding="utf-8"?>
<ds:datastoreItem xmlns:ds="http://schemas.openxmlformats.org/officeDocument/2006/customXml" ds:itemID="{D493CEC9-1D89-413F-AD3E-840B61AD4A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dce434-a1f9-4dc0-8901-d144ff65285a"/>
    <ds:schemaRef ds:uri="0129eca8-e40c-4a5d-a604-2bb1ebaf3f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10856A6-FE97-4F98-A51F-76A728B58AC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11</vt:i4>
      </vt:variant>
    </vt:vector>
  </HeadingPairs>
  <TitlesOfParts>
    <vt:vector size="23" baseType="lpstr">
      <vt:lpstr>Biomédical</vt:lpstr>
      <vt:lpstr>Produits de santé</vt:lpstr>
      <vt:lpstr>Biologie</vt:lpstr>
      <vt:lpstr>Environnement patient</vt:lpstr>
      <vt:lpstr>Restauration</vt:lpstr>
      <vt:lpstr>Énergie</vt:lpstr>
      <vt:lpstr>Logistique</vt:lpstr>
      <vt:lpstr>Bâtiment</vt:lpstr>
      <vt:lpstr>Mobilité</vt:lpstr>
      <vt:lpstr>Numérique</vt:lpstr>
      <vt:lpstr>Services RH, conseil, finance</vt:lpstr>
      <vt:lpstr>Hôtellerie-Services Généraux</vt:lpstr>
      <vt:lpstr>Bâtiment!Impression_des_titres</vt:lpstr>
      <vt:lpstr>Biomédical!Impression_des_titres</vt:lpstr>
      <vt:lpstr>'Hôtellerie-Services Généraux'!Impression_des_titres</vt:lpstr>
      <vt:lpstr>Numérique!Impression_des_titres</vt:lpstr>
      <vt:lpstr>Biologie!Zone_d_impression</vt:lpstr>
      <vt:lpstr>'Hôtellerie-Services Généraux'!Zone_d_impression</vt:lpstr>
      <vt:lpstr>Logistique!Zone_d_impression</vt:lpstr>
      <vt:lpstr>Mobilité!Zone_d_impression</vt:lpstr>
      <vt:lpstr>Numérique!Zone_d_impression</vt:lpstr>
      <vt:lpstr>'Produits de santé'!Zone_d_impression</vt:lpstr>
      <vt:lpstr>'Services RH, conseil, finance'!Zone_d_impression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Kafia BELKEBLA</dc:creator>
  <cp:keywords/>
  <dc:description/>
  <cp:lastModifiedBy>Noémie LORMEL</cp:lastModifiedBy>
  <cp:revision/>
  <dcterms:created xsi:type="dcterms:W3CDTF">2023-12-05T17:57:41Z</dcterms:created>
  <dcterms:modified xsi:type="dcterms:W3CDTF">2025-10-07T14:12:09Z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0x0101003EBE29A285570D429C70C05563877D72</vt:lpwstr>
  </property>
  <property fmtid="{D5CDD505-2E9C-101B-9397-08002B2CF9AE}" pid="3" name="MediaServiceImageTags">
    <vt:lpwstr/>
  </property>
</Properties>
</file>